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292" documentId="13_ncr:1_{C229F043-1FD6-4A9B-82A9-8F36A51AF250}" xr6:coauthVersionLast="47" xr6:coauthVersionMax="47" xr10:uidLastSave="{8C990387-6628-42D4-BE0E-7DC95CD800CF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0" i="3" l="1"/>
  <c r="G279" i="3"/>
  <c r="G278" i="3"/>
  <c r="F280" i="3"/>
  <c r="F279" i="3"/>
  <c r="F278" i="3"/>
  <c r="C278" i="3"/>
  <c r="K278" i="3" s="1"/>
  <c r="C275" i="3"/>
  <c r="F275" i="3" s="1"/>
  <c r="C276" i="3"/>
  <c r="K276" i="3" s="1"/>
  <c r="C277" i="3"/>
  <c r="F277" i="3" s="1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F276" i="3"/>
  <c r="C272" i="3"/>
  <c r="K272" i="3" s="1"/>
  <c r="D273" i="3"/>
  <c r="C273" i="3" s="1"/>
  <c r="K277" i="3" l="1"/>
  <c r="K273" i="3"/>
  <c r="F273" i="3"/>
  <c r="K275" i="3"/>
  <c r="K274" i="3"/>
  <c r="F274" i="3"/>
  <c r="F272" i="3"/>
  <c r="P64" i="2"/>
  <c r="R34" i="1"/>
  <c r="AJ34" i="1"/>
  <c r="AJ68" i="1"/>
  <c r="R68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3" i="2"/>
  <c r="P45" i="2"/>
  <c r="P44" i="2"/>
  <c r="O102" i="1"/>
  <c r="AG68" i="1"/>
  <c r="O68" i="1"/>
  <c r="AG34" i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K268" i="3" l="1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7" i="1"/>
  <c r="R67" i="1"/>
  <c r="R33" i="1"/>
  <c r="AJ33" i="1"/>
  <c r="AG67" i="1"/>
  <c r="AH68" i="1" s="1"/>
  <c r="O67" i="1"/>
  <c r="P68" i="1" s="1"/>
  <c r="AG33" i="1"/>
  <c r="AH34" i="1" s="1"/>
  <c r="K257" i="3" l="1"/>
  <c r="F257" i="3"/>
  <c r="K258" i="3"/>
  <c r="F258" i="3"/>
  <c r="K256" i="3"/>
  <c r="F256" i="3"/>
  <c r="K260" i="3"/>
  <c r="F260" i="3"/>
  <c r="K259" i="3"/>
  <c r="O101" i="1"/>
  <c r="P102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2" i="2"/>
  <c r="P61" i="2"/>
  <c r="P60" i="2"/>
  <c r="P59" i="2"/>
  <c r="P58" i="2"/>
  <c r="P57" i="2"/>
  <c r="P56" i="2"/>
  <c r="P55" i="2"/>
  <c r="P54" i="2"/>
  <c r="P43" i="2"/>
  <c r="P42" i="2"/>
  <c r="P41" i="2"/>
  <c r="P40" i="2"/>
  <c r="P39" i="2"/>
  <c r="P38" i="2"/>
  <c r="P37" i="2"/>
  <c r="P36" i="2"/>
  <c r="P35" i="2"/>
  <c r="P24" i="2"/>
  <c r="P23" i="2"/>
  <c r="P22" i="2"/>
  <c r="P21" i="2"/>
  <c r="P20" i="2"/>
  <c r="P19" i="2"/>
  <c r="P18" i="2"/>
  <c r="P17" i="2"/>
  <c r="P16" i="2"/>
  <c r="O100" i="1"/>
  <c r="O99" i="1"/>
  <c r="O98" i="1"/>
  <c r="O97" i="1"/>
  <c r="O96" i="1"/>
  <c r="O95" i="1"/>
  <c r="O94" i="1"/>
  <c r="O93" i="1"/>
  <c r="O92" i="1"/>
  <c r="O91" i="1"/>
  <c r="O90" i="1"/>
  <c r="P90" i="1" s="1"/>
  <c r="O89" i="1"/>
  <c r="O88" i="1"/>
  <c r="O87" i="1"/>
  <c r="O86" i="1"/>
  <c r="O85" i="1"/>
  <c r="O84" i="1"/>
  <c r="O83" i="1"/>
  <c r="O82" i="1"/>
  <c r="O81" i="1"/>
  <c r="AJ66" i="1"/>
  <c r="AG66" i="1"/>
  <c r="AH67" i="1" s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R48" i="1"/>
  <c r="O48" i="1"/>
  <c r="AG47" i="1"/>
  <c r="O47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14" i="1" l="1"/>
  <c r="P88" i="1"/>
  <c r="AH27" i="1"/>
  <c r="P82" i="1"/>
  <c r="AH62" i="1"/>
  <c r="AH49" i="1"/>
  <c r="AH55" i="1"/>
  <c r="AH57" i="1"/>
  <c r="AH63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3" i="1"/>
  <c r="P91" i="1"/>
  <c r="P99" i="1"/>
  <c r="P51" i="1"/>
  <c r="AH23" i="1"/>
  <c r="P89" i="1"/>
  <c r="AH14" i="1"/>
  <c r="O30" i="1"/>
  <c r="P31" i="1" s="1"/>
  <c r="AH19" i="1"/>
  <c r="P86" i="1"/>
  <c r="P94" i="1"/>
  <c r="P32" i="1"/>
  <c r="AH51" i="1"/>
  <c r="AH52" i="1"/>
  <c r="AH54" i="1"/>
  <c r="AH56" i="1"/>
  <c r="AH58" i="1"/>
  <c r="AH60" i="1"/>
  <c r="AH64" i="1"/>
  <c r="P96" i="1"/>
  <c r="P17" i="1"/>
  <c r="P18" i="1"/>
  <c r="P21" i="1"/>
  <c r="P22" i="1"/>
  <c r="P25" i="1"/>
  <c r="P26" i="1"/>
  <c r="P48" i="1"/>
  <c r="P93" i="1"/>
  <c r="AH30" i="1"/>
  <c r="P55" i="1"/>
  <c r="P59" i="1"/>
  <c r="P63" i="1"/>
  <c r="P97" i="1"/>
  <c r="P85" i="1"/>
  <c r="AH18" i="1"/>
  <c r="AH26" i="1"/>
  <c r="AH50" i="1"/>
  <c r="AH24" i="1"/>
  <c r="AH61" i="1"/>
  <c r="AH32" i="1"/>
  <c r="AH20" i="1"/>
  <c r="O28" i="1"/>
  <c r="P101" i="1"/>
  <c r="P15" i="1"/>
  <c r="P33" i="1"/>
  <c r="P98" i="1"/>
  <c r="AH66" i="1"/>
  <c r="AH59" i="1"/>
  <c r="AH53" i="1"/>
  <c r="AH16" i="1"/>
  <c r="O29" i="1"/>
  <c r="AH48" i="1"/>
  <c r="P84" i="1"/>
  <c r="P92" i="1"/>
  <c r="P100" i="1"/>
  <c r="AH65" i="1"/>
  <c r="AH31" i="1"/>
  <c r="P50" i="1"/>
  <c r="P52" i="1"/>
  <c r="P54" i="1"/>
  <c r="P56" i="1"/>
  <c r="P58" i="1"/>
  <c r="P60" i="1"/>
  <c r="P62" i="1"/>
  <c r="P64" i="1"/>
  <c r="P66" i="1"/>
  <c r="O27" i="1"/>
  <c r="P27" i="1" s="1"/>
  <c r="P67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5" i="1"/>
  <c r="P87" i="1"/>
  <c r="P65" i="1"/>
  <c r="P61" i="1"/>
  <c r="P57" i="1"/>
  <c r="P53" i="1"/>
  <c r="P49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0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<sst xmlns="http://schemas.openxmlformats.org/spreadsheetml/2006/main" count="354" uniqueCount="100">
  <si>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</si>
  <si>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</si>
  <si>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</si>
  <si>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 xml:space="preserve">1- Precio en tambo con reliquidaciones atribuibles al mes ($/lt)* </t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</si>
  <si>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</si>
  <si>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</si>
  <si>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</si>
  <si>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</si>
  <si>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</si>
  <si>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</si>
  <si>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</si>
  <si>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</si>
  <si>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</si>
  <si>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</si>
  <si>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</si>
  <si>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</si>
  <si>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</si>
  <si>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</si>
  <si>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</si>
  <si>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</si>
  <si>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</si>
  <si>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</si>
  <si>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</si>
  <si>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</si>
  <si>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</si>
  <si>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</si>
  <si>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</si>
  <si>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</si>
  <si>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</si>
  <si>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</si>
  <si>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</si>
  <si>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</si>
  <si>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</si>
  <si>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</si>
  <si>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</si>
  <si>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</si>
  <si>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</si>
  <si>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</si>
  <si>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</si>
  <si>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</si>
  <si>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</si>
  <si>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</si>
  <si>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</si>
  <si>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</si>
  <si>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</si>
  <si>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</si>
  <si>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</si>
  <si>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</si>
  <si>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</si>
  <si>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</si>
  <si>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</si>
  <si>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</si>
  <si>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</si>
  <si>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</si>
  <si>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</si>
  <si>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</si>
  <si>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</si>
  <si>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</si>
  <si>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</si>
  <si>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</si>
  <si>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</si>
  <si>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</si>
  <si>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</si>
  <si>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</si>
  <si>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</si>
  <si>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</si>
  <si>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</si>
  <si>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</si>
  <si>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</si>
  <si>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</si>
  <si>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</si>
  <si>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</si>
  <si>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</si>
  <si>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</si>
  <si>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</si>
  <si>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</si>
  <si>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</si>
  <si>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</si>
  <si>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</si>
  <si>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</si>
  <si>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</si>
  <si>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</si>
  <si>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</si>
  <si>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</si>
  <si>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</si>
  <si>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</si>
  <si>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</si>
  <si>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</si>
  <si>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</si>
  <si>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</si>
  <si>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</si>
  <si>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</si>
  <si>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</si>
  <si>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</si>
  <si>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</si>
  <si>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Incluye reliquidación pagada en junio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</si>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</sst>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166" fontId="0" fillId="7" borderId="7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0" borderId="22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2" fontId="0" fillId="42" borderId="7" xfId="0" applyNumberForma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3"/>
  <sheetViews>
    <sheetView showGridLines="0" tabSelected="1" workbookViewId="0">
      <selection activeCell="U11" sqref="U11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7.8867187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4" t="s">
        <v>3</v>
      </c>
      <c r="F10" s="305"/>
      <c r="G10" s="305"/>
      <c r="H10" s="305"/>
      <c r="I10" s="305"/>
      <c r="J10" s="305"/>
      <c r="K10" s="305"/>
      <c r="L10" s="305"/>
      <c r="M10" s="306"/>
      <c r="N10" s="17"/>
      <c r="O10" s="7"/>
      <c r="P10" s="7"/>
      <c r="Q10" s="18"/>
      <c r="R10" s="7"/>
      <c r="S10" s="7"/>
      <c r="T10" s="19"/>
      <c r="U10" s="15"/>
      <c r="V10" s="16"/>
      <c r="W10" s="301" t="s">
        <v>4</v>
      </c>
      <c r="X10" s="302"/>
      <c r="Y10" s="302"/>
      <c r="Z10" s="302"/>
      <c r="AA10" s="302"/>
      <c r="AB10" s="302"/>
      <c r="AC10" s="302"/>
      <c r="AD10" s="302"/>
      <c r="AE10" s="303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5</v>
      </c>
      <c r="C12" s="24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5" t="s">
        <v>11</v>
      </c>
      <c r="I12" s="25" t="s">
        <v>12</v>
      </c>
      <c r="J12" s="25" t="s">
        <v>13</v>
      </c>
      <c r="K12" s="25" t="s">
        <v>14</v>
      </c>
      <c r="L12" s="25" t="s">
        <v>15</v>
      </c>
      <c r="M12" s="25" t="s">
        <v>16</v>
      </c>
      <c r="N12" s="26" t="s">
        <v>17</v>
      </c>
      <c r="O12" s="24" t="s">
        <v>18</v>
      </c>
      <c r="P12" s="26" t="s">
        <v>19</v>
      </c>
      <c r="Q12" s="24" t="s">
        <v>20</v>
      </c>
      <c r="R12" s="26" t="s">
        <v>19</v>
      </c>
      <c r="S12" s="27"/>
      <c r="T12" s="28" t="s">
        <v>5</v>
      </c>
      <c r="U12" s="24" t="s">
        <v>6</v>
      </c>
      <c r="V12" s="25" t="s">
        <v>7</v>
      </c>
      <c r="W12" s="25" t="s">
        <v>8</v>
      </c>
      <c r="X12" s="25" t="s">
        <v>9</v>
      </c>
      <c r="Y12" s="25" t="s">
        <v>10</v>
      </c>
      <c r="Z12" s="25" t="s">
        <v>11</v>
      </c>
      <c r="AA12" s="25" t="s">
        <v>12</v>
      </c>
      <c r="AB12" s="25" t="s">
        <v>13</v>
      </c>
      <c r="AC12" s="25" t="s">
        <v>14</v>
      </c>
      <c r="AD12" s="25" t="s">
        <v>15</v>
      </c>
      <c r="AE12" s="25" t="s">
        <v>16</v>
      </c>
      <c r="AF12" s="26" t="s">
        <v>17</v>
      </c>
      <c r="AG12" s="24" t="s">
        <v>18</v>
      </c>
      <c r="AH12" s="26" t="s">
        <v>19</v>
      </c>
      <c r="AI12" s="24" t="s">
        <v>20</v>
      </c>
      <c r="AJ12" s="26" t="s">
        <v>19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4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4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4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4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4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4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4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4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4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4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4">
        <v>2022</v>
      </c>
      <c r="C33" s="231">
        <v>15.91</v>
      </c>
      <c r="D33" s="230">
        <v>17.211752500934708</v>
      </c>
      <c r="E33" s="230">
        <v>17.776360207407869</v>
      </c>
      <c r="F33" s="230">
        <v>17.920605837801471</v>
      </c>
      <c r="G33" s="230">
        <v>17.810328417923383</v>
      </c>
      <c r="H33" s="230">
        <v>17.760328417923386</v>
      </c>
      <c r="I33" s="230">
        <v>17.48</v>
      </c>
      <c r="J33" s="230">
        <v>17.25</v>
      </c>
      <c r="K33" s="230">
        <v>17.099980940889377</v>
      </c>
      <c r="L33" s="230">
        <v>16.809999999999999</v>
      </c>
      <c r="M33" s="230">
        <v>16.53</v>
      </c>
      <c r="N33" s="230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4">
        <v>2022</v>
      </c>
      <c r="U33" s="231">
        <v>15.91</v>
      </c>
      <c r="V33" s="230">
        <v>17.21</v>
      </c>
      <c r="W33" s="230">
        <v>17.77</v>
      </c>
      <c r="X33" s="230">
        <v>17.920000000000002</v>
      </c>
      <c r="Y33" s="230">
        <v>17.809999999999999</v>
      </c>
      <c r="Z33" s="230">
        <v>17.760000000000002</v>
      </c>
      <c r="AA33" s="230">
        <v>17.48</v>
      </c>
      <c r="AB33" s="230">
        <v>17.25</v>
      </c>
      <c r="AC33" s="230">
        <v>17.100000000000001</v>
      </c>
      <c r="AD33" s="230">
        <v>16.809999999999999</v>
      </c>
      <c r="AE33" s="230">
        <v>16.53</v>
      </c>
      <c r="AF33" s="40">
        <v>16.37</v>
      </c>
      <c r="AG33" s="41">
        <f t="shared" ref="AG33:AG34" si="7">AVERAGE(U33:AF33)</f>
        <v>17.16</v>
      </c>
      <c r="AH33" s="42">
        <f t="shared" ref="AH33:AJ34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4">
        <v>2023</v>
      </c>
      <c r="C34" s="231">
        <v>16.57</v>
      </c>
      <c r="D34" s="230">
        <v>16.95</v>
      </c>
      <c r="E34" s="230">
        <v>17.200016658349792</v>
      </c>
      <c r="F34" s="230">
        <v>17.630013599253441</v>
      </c>
      <c r="G34" s="230">
        <v>17.61</v>
      </c>
      <c r="H34" s="230">
        <v>17.38</v>
      </c>
      <c r="I34" s="230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30">
        <v>14.07</v>
      </c>
      <c r="O34" s="41">
        <f t="shared" ref="O34" si="9">AVERAGE(C34:N34)</f>
        <v>16.0435142820313</v>
      </c>
      <c r="P34" s="42">
        <f t="shared" ref="P34" si="10">O34/O33-1</f>
        <v>-6.5105748776698169E-2</v>
      </c>
      <c r="Q34" s="41">
        <v>15.874417176752235</v>
      </c>
      <c r="R34" s="42">
        <f t="shared" ref="R34" si="11">Q34/Q33-1</f>
        <v>-7.3232972998681145E-2</v>
      </c>
      <c r="S34" s="27"/>
      <c r="T34" s="214">
        <v>2023</v>
      </c>
      <c r="U34" s="231">
        <v>16.57</v>
      </c>
      <c r="V34" s="230">
        <v>16.95</v>
      </c>
      <c r="W34" s="230">
        <v>17.2</v>
      </c>
      <c r="X34" s="230">
        <v>17.63</v>
      </c>
      <c r="Y34" s="230">
        <v>17.61</v>
      </c>
      <c r="Z34" s="230">
        <v>17.38</v>
      </c>
      <c r="AA34" s="230">
        <v>17.399999999999999</v>
      </c>
      <c r="AB34" s="230">
        <v>14.28</v>
      </c>
      <c r="AC34" s="230">
        <v>14.16</v>
      </c>
      <c r="AD34" s="230">
        <v>14.44</v>
      </c>
      <c r="AE34" s="230">
        <v>14.26</v>
      </c>
      <c r="AF34" s="230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ht="15" customHeight="1" thickBot="1">
      <c r="A35" s="22"/>
      <c r="B35" s="215">
        <v>2024</v>
      </c>
      <c r="C35" s="286">
        <v>14.202466787634474</v>
      </c>
      <c r="D35" s="324">
        <v>15.434719101666696</v>
      </c>
      <c r="E35" s="324">
        <v>16.136467771275814</v>
      </c>
      <c r="F35" s="324">
        <v>16.291173494065244</v>
      </c>
      <c r="G35" s="324">
        <v>16.307808885434902</v>
      </c>
      <c r="H35" s="272">
        <v>15.35</v>
      </c>
      <c r="I35" s="324">
        <v>16.017062232818933</v>
      </c>
      <c r="J35" s="275">
        <v>15.205202891467064</v>
      </c>
      <c r="K35" s="275">
        <v>15.478320643828351</v>
      </c>
      <c r="L35" s="272"/>
      <c r="M35" s="272"/>
      <c r="N35" s="272"/>
      <c r="O35" s="50"/>
      <c r="P35" s="51"/>
      <c r="Q35" s="50"/>
      <c r="R35" s="51"/>
      <c r="S35" s="27"/>
      <c r="T35" s="215">
        <v>2024</v>
      </c>
      <c r="U35" s="286">
        <v>14.2</v>
      </c>
      <c r="V35" s="272">
        <v>14.99</v>
      </c>
      <c r="W35" s="272">
        <v>15.69</v>
      </c>
      <c r="X35" s="272">
        <v>15.84</v>
      </c>
      <c r="Y35" s="272">
        <v>15.85</v>
      </c>
      <c r="Z35" s="272">
        <v>15.35</v>
      </c>
      <c r="AA35" s="275">
        <v>15.318312129192394</v>
      </c>
      <c r="AB35" s="275">
        <v>15.205202891467064</v>
      </c>
      <c r="AC35" s="275">
        <v>15.478320643828351</v>
      </c>
      <c r="AD35" s="272"/>
      <c r="AE35" s="272"/>
      <c r="AF35" s="272"/>
      <c r="AG35" s="50"/>
      <c r="AH35" s="51"/>
      <c r="AI35" s="50"/>
      <c r="AJ35" s="51"/>
      <c r="AK35" s="29"/>
    </row>
    <row r="36" spans="1:37" ht="14.4" customHeight="1">
      <c r="A36" s="59"/>
      <c r="B36" s="59" t="s">
        <v>21</v>
      </c>
      <c r="C36" s="59"/>
      <c r="D36" s="59"/>
      <c r="E36" s="59"/>
      <c r="F36" s="59"/>
      <c r="G36" s="59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3"/>
      <c r="S36" s="59"/>
      <c r="T36" s="59" t="s">
        <v>21</v>
      </c>
      <c r="U36" s="59"/>
      <c r="V36" s="55"/>
      <c r="W36" s="55"/>
      <c r="X36" s="55"/>
      <c r="Y36" s="55"/>
      <c r="Z36" s="55"/>
      <c r="AA36" s="55"/>
      <c r="AB36" s="55"/>
      <c r="AC36" s="55"/>
      <c r="AD36" s="55"/>
      <c r="AE36" s="53"/>
      <c r="AF36" s="53"/>
      <c r="AG36" s="54"/>
      <c r="AH36" s="54"/>
      <c r="AI36" s="54"/>
      <c r="AJ36" s="53"/>
      <c r="AK36" s="9"/>
    </row>
    <row r="37" spans="1:37" ht="14.4" customHeight="1">
      <c r="A37" s="6"/>
      <c r="B37" s="59"/>
      <c r="C37" s="5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57"/>
      <c r="W37" s="58"/>
      <c r="X37" s="57"/>
      <c r="Y37" s="5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5"/>
      <c r="AK37" s="9"/>
    </row>
    <row r="38" spans="1:37" ht="14.4" customHeight="1">
      <c r="A38" s="6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7"/>
      <c r="AI38" s="7"/>
      <c r="AJ38" s="7"/>
      <c r="AK38" s="9"/>
    </row>
    <row r="39" spans="1:37" ht="14.4" customHeight="1">
      <c r="A39" s="6"/>
      <c r="B39" s="61" t="s">
        <v>22</v>
      </c>
      <c r="C39" s="15"/>
      <c r="D39" s="15"/>
      <c r="E39" s="15"/>
      <c r="F39" s="15"/>
      <c r="G39" s="15"/>
      <c r="H39" s="15"/>
      <c r="I39" s="15"/>
      <c r="J39" s="15"/>
      <c r="K39" s="62"/>
      <c r="L39" s="62"/>
      <c r="M39" s="15"/>
      <c r="N39" s="15"/>
      <c r="O39" s="7"/>
      <c r="P39" s="7"/>
      <c r="Q39" s="18"/>
      <c r="R39" s="7"/>
      <c r="S39" s="7"/>
      <c r="T39" s="60"/>
      <c r="U39" s="59"/>
      <c r="V39" s="59"/>
      <c r="W39" s="59"/>
      <c r="X39" s="59"/>
      <c r="Y39" s="59"/>
      <c r="Z39" s="59"/>
      <c r="AA39" s="59"/>
      <c r="AB39" s="15"/>
      <c r="AC39" s="62"/>
      <c r="AD39" s="62"/>
      <c r="AE39" s="15"/>
      <c r="AF39" s="15"/>
      <c r="AG39" s="7"/>
      <c r="AH39" s="7"/>
      <c r="AI39" s="18"/>
      <c r="AJ39" s="7"/>
      <c r="AK39" s="9"/>
    </row>
    <row r="40" spans="1:37" ht="15.75" customHeight="1">
      <c r="A40" s="52"/>
      <c r="B40" s="63"/>
      <c r="C40" s="64" t="s">
        <v>23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</row>
    <row r="41" spans="1:37" ht="15.75" customHeight="1">
      <c r="A41" s="52"/>
      <c r="B41" s="65"/>
      <c r="C41" s="66" t="s">
        <v>24</v>
      </c>
      <c r="D41" s="59"/>
      <c r="E41" s="59"/>
      <c r="F41" s="59"/>
      <c r="G41" s="59"/>
      <c r="H41" s="59"/>
      <c r="I41" s="59"/>
      <c r="J41" s="5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59"/>
      <c r="AD41" s="59"/>
      <c r="AE41" s="59"/>
      <c r="AF41" s="59"/>
      <c r="AG41" s="59"/>
      <c r="AH41" s="68"/>
      <c r="AI41" s="7"/>
      <c r="AJ41" s="59"/>
      <c r="AK41" s="9"/>
    </row>
    <row r="42" spans="1:37" ht="15.75" customHeight="1">
      <c r="A42" s="52"/>
      <c r="B42" s="69"/>
      <c r="C42" s="64" t="s">
        <v>25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68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0"/>
      <c r="AG42" s="70"/>
      <c r="AH42" s="70"/>
      <c r="AI42" s="70"/>
      <c r="AJ42" s="70"/>
      <c r="AK42" s="9"/>
    </row>
    <row r="43" spans="1:37" ht="36" customHeight="1">
      <c r="A43" s="71"/>
      <c r="B43" s="307"/>
      <c r="C43" s="308"/>
      <c r="D43" s="308"/>
      <c r="E43" s="309"/>
      <c r="F43" s="309"/>
      <c r="G43" s="309"/>
      <c r="H43" s="309"/>
      <c r="I43" s="309"/>
      <c r="J43" s="309"/>
      <c r="K43" s="309"/>
      <c r="L43" s="309"/>
      <c r="M43" s="309"/>
      <c r="N43" s="308"/>
      <c r="O43" s="308"/>
      <c r="P43" s="308"/>
      <c r="Q43" s="308"/>
      <c r="R43" s="308"/>
      <c r="S43" s="7"/>
      <c r="T43" s="8"/>
      <c r="U43" s="7"/>
      <c r="V43" s="7"/>
      <c r="W43" s="13"/>
      <c r="X43" s="13"/>
      <c r="Y43" s="13"/>
      <c r="Z43" s="13"/>
      <c r="AA43" s="13"/>
      <c r="AB43" s="13"/>
      <c r="AC43" s="13"/>
      <c r="AD43" s="13"/>
      <c r="AE43" s="13"/>
      <c r="AF43" s="7"/>
      <c r="AG43" s="7"/>
      <c r="AH43" s="7"/>
      <c r="AI43" s="7"/>
      <c r="AJ43" s="7"/>
      <c r="AK43" s="9"/>
    </row>
    <row r="44" spans="1:37" ht="21" customHeight="1">
      <c r="A44" s="6"/>
      <c r="B44" s="11"/>
      <c r="C44" s="7"/>
      <c r="D44" s="72"/>
      <c r="E44" s="304" t="s">
        <v>99</v>
      </c>
      <c r="F44" s="305"/>
      <c r="G44" s="305"/>
      <c r="H44" s="305"/>
      <c r="I44" s="305"/>
      <c r="J44" s="305"/>
      <c r="K44" s="305"/>
      <c r="L44" s="305"/>
      <c r="M44" s="306"/>
      <c r="N44" s="73"/>
      <c r="O44" s="7"/>
      <c r="P44" s="7"/>
      <c r="Q44" s="7"/>
      <c r="R44" s="7"/>
      <c r="S44" s="7"/>
      <c r="T44" s="74"/>
      <c r="U44" s="7"/>
      <c r="V44" s="72"/>
      <c r="W44" s="301" t="s">
        <v>26</v>
      </c>
      <c r="X44" s="302"/>
      <c r="Y44" s="302"/>
      <c r="Z44" s="302"/>
      <c r="AA44" s="302"/>
      <c r="AB44" s="302"/>
      <c r="AC44" s="302"/>
      <c r="AD44" s="302"/>
      <c r="AE44" s="303"/>
      <c r="AF44" s="73"/>
      <c r="AG44" s="7"/>
      <c r="AH44" s="7"/>
      <c r="AI44" s="7"/>
      <c r="AJ44" s="7"/>
      <c r="AK44" s="9"/>
    </row>
    <row r="45" spans="1:37" ht="15" customHeight="1">
      <c r="A45" s="6"/>
      <c r="B45" s="75"/>
      <c r="C45" s="13"/>
      <c r="D45" s="13"/>
      <c r="E45" s="20"/>
      <c r="F45" s="20"/>
      <c r="G45" s="20"/>
      <c r="H45" s="20"/>
      <c r="I45" s="76"/>
      <c r="J45" s="76"/>
      <c r="K45" s="76"/>
      <c r="L45" s="20"/>
      <c r="M45" s="20"/>
      <c r="N45" s="13"/>
      <c r="O45" s="13"/>
      <c r="P45" s="13"/>
      <c r="Q45" s="13"/>
      <c r="R45" s="13"/>
      <c r="S45" s="7"/>
      <c r="T45" s="21"/>
      <c r="U45" s="13"/>
      <c r="V45" s="13"/>
      <c r="W45" s="20"/>
      <c r="X45" s="20"/>
      <c r="Y45" s="20"/>
      <c r="Z45" s="20"/>
      <c r="AA45" s="76"/>
      <c r="AB45" s="76"/>
      <c r="AC45" s="76"/>
      <c r="AD45" s="20"/>
      <c r="AE45" s="20"/>
      <c r="AF45" s="13"/>
      <c r="AG45" s="13"/>
      <c r="AH45" s="13"/>
      <c r="AI45" s="13"/>
      <c r="AJ45" s="13"/>
      <c r="AK45" s="9"/>
    </row>
    <row r="46" spans="1:37" ht="30" customHeight="1">
      <c r="A46" s="22"/>
      <c r="B46" s="23" t="s">
        <v>5</v>
      </c>
      <c r="C46" s="24" t="s">
        <v>6</v>
      </c>
      <c r="D46" s="25" t="s">
        <v>7</v>
      </c>
      <c r="E46" s="25" t="s">
        <v>8</v>
      </c>
      <c r="F46" s="25" t="s">
        <v>9</v>
      </c>
      <c r="G46" s="25" t="s">
        <v>10</v>
      </c>
      <c r="H46" s="25" t="s">
        <v>11</v>
      </c>
      <c r="I46" s="25" t="s">
        <v>12</v>
      </c>
      <c r="J46" s="25" t="s">
        <v>13</v>
      </c>
      <c r="K46" s="25" t="s">
        <v>14</v>
      </c>
      <c r="L46" s="25" t="s">
        <v>15</v>
      </c>
      <c r="M46" s="25" t="s">
        <v>16</v>
      </c>
      <c r="N46" s="26" t="s">
        <v>17</v>
      </c>
      <c r="O46" s="24" t="s">
        <v>18</v>
      </c>
      <c r="P46" s="26" t="s">
        <v>19</v>
      </c>
      <c r="Q46" s="24" t="s">
        <v>20</v>
      </c>
      <c r="R46" s="26" t="s">
        <v>19</v>
      </c>
      <c r="S46" s="27"/>
      <c r="T46" s="28" t="s">
        <v>5</v>
      </c>
      <c r="U46" s="24" t="s">
        <v>6</v>
      </c>
      <c r="V46" s="25" t="s">
        <v>7</v>
      </c>
      <c r="W46" s="25" t="s">
        <v>8</v>
      </c>
      <c r="X46" s="25" t="s">
        <v>9</v>
      </c>
      <c r="Y46" s="25" t="s">
        <v>10</v>
      </c>
      <c r="Z46" s="25" t="s">
        <v>11</v>
      </c>
      <c r="AA46" s="25" t="s">
        <v>12</v>
      </c>
      <c r="AB46" s="25" t="s">
        <v>13</v>
      </c>
      <c r="AC46" s="25" t="s">
        <v>14</v>
      </c>
      <c r="AD46" s="25" t="s">
        <v>15</v>
      </c>
      <c r="AE46" s="25" t="s">
        <v>16</v>
      </c>
      <c r="AF46" s="26" t="s">
        <v>17</v>
      </c>
      <c r="AG46" s="24" t="s">
        <v>18</v>
      </c>
      <c r="AH46" s="26" t="s">
        <v>19</v>
      </c>
      <c r="AI46" s="24" t="s">
        <v>20</v>
      </c>
      <c r="AJ46" s="26" t="s">
        <v>19</v>
      </c>
      <c r="AK46" s="77"/>
    </row>
    <row r="47" spans="1:37" ht="14.4" customHeight="1">
      <c r="A47" s="22"/>
      <c r="B47" s="30">
        <v>2002</v>
      </c>
      <c r="C47" s="31">
        <v>0.128372445138622</v>
      </c>
      <c r="D47" s="32">
        <v>0.13241341314473401</v>
      </c>
      <c r="E47" s="32">
        <v>0.134449440735286</v>
      </c>
      <c r="F47" s="32">
        <v>0.13386664897682399</v>
      </c>
      <c r="G47" s="32">
        <v>0.12846626333542099</v>
      </c>
      <c r="H47" s="32">
        <v>0.123396074786911</v>
      </c>
      <c r="I47" s="32">
        <v>9.7693227490055295E-2</v>
      </c>
      <c r="J47" s="32">
        <v>9.1655866459007404E-2</v>
      </c>
      <c r="K47" s="32">
        <v>8.3379441322114903E-2</v>
      </c>
      <c r="L47" s="32">
        <v>0.102887441623494</v>
      </c>
      <c r="M47" s="32">
        <v>9.2343199852855801E-2</v>
      </c>
      <c r="N47" s="33">
        <v>9.9787452610928404E-2</v>
      </c>
      <c r="O47" s="34">
        <f t="shared" ref="O47:O66" si="12">AVERAGE(C47:N47)</f>
        <v>0.1123925762896878</v>
      </c>
      <c r="P47" s="35"/>
      <c r="Q47" s="34">
        <v>0.111068876859216</v>
      </c>
      <c r="R47" s="35"/>
      <c r="S47" s="27"/>
      <c r="T47" s="36">
        <v>2002</v>
      </c>
      <c r="U47" s="31">
        <v>0.128372445138622</v>
      </c>
      <c r="V47" s="32">
        <v>0.13241341314473401</v>
      </c>
      <c r="W47" s="32">
        <v>0.134449440735286</v>
      </c>
      <c r="X47" s="32">
        <v>0.13386664897682399</v>
      </c>
      <c r="Y47" s="32">
        <v>0.12846626333542099</v>
      </c>
      <c r="Z47" s="32">
        <v>0.123396074786911</v>
      </c>
      <c r="AA47" s="32">
        <v>9.7693227490055295E-2</v>
      </c>
      <c r="AB47" s="32">
        <v>9.1655866459007404E-2</v>
      </c>
      <c r="AC47" s="32">
        <v>8.3379441322114903E-2</v>
      </c>
      <c r="AD47" s="32">
        <v>0.102887441623494</v>
      </c>
      <c r="AE47" s="32">
        <v>9.2343199852855801E-2</v>
      </c>
      <c r="AF47" s="33">
        <v>9.9787452610928404E-2</v>
      </c>
      <c r="AG47" s="34">
        <f t="shared" ref="AG47:AG68" si="13">AVERAGE(U47:AF47)</f>
        <v>0.1123925762896878</v>
      </c>
      <c r="AH47" s="35"/>
      <c r="AI47" s="34">
        <v>0.111068876859216</v>
      </c>
      <c r="AJ47" s="35"/>
      <c r="AK47" s="78"/>
    </row>
    <row r="48" spans="1:37" ht="14.4" customHeight="1">
      <c r="A48" s="22"/>
      <c r="B48" s="37">
        <v>2003</v>
      </c>
      <c r="C48" s="38">
        <v>9.7765298772042E-2</v>
      </c>
      <c r="D48" s="39">
        <v>0.10278486484121301</v>
      </c>
      <c r="E48" s="39">
        <v>0.118971371519889</v>
      </c>
      <c r="F48" s="39">
        <v>0.12044267304157801</v>
      </c>
      <c r="G48" s="39">
        <v>0.11951940768321601</v>
      </c>
      <c r="H48" s="39">
        <v>0.14556341567739001</v>
      </c>
      <c r="I48" s="39">
        <v>0.142466768520356</v>
      </c>
      <c r="J48" s="39">
        <v>0.13770810978575401</v>
      </c>
      <c r="K48" s="39">
        <v>0.13695774030424099</v>
      </c>
      <c r="L48" s="39">
        <v>0.133737641305326</v>
      </c>
      <c r="M48" s="39">
        <v>0.12969255453938799</v>
      </c>
      <c r="N48" s="40">
        <v>0.12726941438463199</v>
      </c>
      <c r="O48" s="41">
        <f t="shared" si="12"/>
        <v>0.12607327169791874</v>
      </c>
      <c r="P48" s="42">
        <f t="shared" ref="P48:P66" si="14">O48/O47-1</f>
        <v>0.121722411389249</v>
      </c>
      <c r="Q48" s="41">
        <v>0.12691891171451999</v>
      </c>
      <c r="R48" s="42">
        <f t="shared" ref="R48:R66" si="15">Q48/Q47-1</f>
        <v>0.14270455687955241</v>
      </c>
      <c r="S48" s="27"/>
      <c r="T48" s="43">
        <v>2003</v>
      </c>
      <c r="U48" s="38">
        <v>9.7765298772042E-2</v>
      </c>
      <c r="V48" s="39">
        <v>0.10278486484121301</v>
      </c>
      <c r="W48" s="39">
        <v>0.118971371519889</v>
      </c>
      <c r="X48" s="39">
        <v>0.12044267304157801</v>
      </c>
      <c r="Y48" s="39">
        <v>0.11951940768321601</v>
      </c>
      <c r="Z48" s="39">
        <v>0.14556341567739001</v>
      </c>
      <c r="AA48" s="39">
        <v>0.142466768520356</v>
      </c>
      <c r="AB48" s="39">
        <v>0.13770810978575401</v>
      </c>
      <c r="AC48" s="39">
        <v>0.13695774030424099</v>
      </c>
      <c r="AD48" s="39">
        <v>0.133737641305326</v>
      </c>
      <c r="AE48" s="39">
        <v>0.12969255453938799</v>
      </c>
      <c r="AF48" s="40">
        <v>0.12726941438463199</v>
      </c>
      <c r="AG48" s="41">
        <f t="shared" si="13"/>
        <v>0.12607327169791874</v>
      </c>
      <c r="AH48" s="42">
        <f t="shared" ref="AH48:AJ68" si="16">AG48/AG47-1</f>
        <v>0.121722411389249</v>
      </c>
      <c r="AI48" s="41">
        <v>0.12691891171451999</v>
      </c>
      <c r="AJ48" s="42">
        <f t="shared" ref="AJ48:AJ66" si="17">AI48/AI47-1</f>
        <v>0.14270455687955241</v>
      </c>
      <c r="AK48" s="29"/>
    </row>
    <row r="49" spans="1:37" ht="14.4" customHeight="1">
      <c r="A49" s="22"/>
      <c r="B49" s="37">
        <v>2004</v>
      </c>
      <c r="C49" s="38">
        <v>0.12953558976660101</v>
      </c>
      <c r="D49" s="39">
        <v>0.13193846100405601</v>
      </c>
      <c r="E49" s="39">
        <v>0.13929011735088301</v>
      </c>
      <c r="F49" s="39">
        <v>0.14172130909647501</v>
      </c>
      <c r="G49" s="39">
        <v>0.147526456017535</v>
      </c>
      <c r="H49" s="39">
        <v>0.14589342545501399</v>
      </c>
      <c r="I49" s="39">
        <v>0.14564443939719399</v>
      </c>
      <c r="J49" s="39">
        <v>0.14676342204048101</v>
      </c>
      <c r="K49" s="39">
        <v>0.15385852493726501</v>
      </c>
      <c r="L49" s="39">
        <v>0.157043692071478</v>
      </c>
      <c r="M49" s="39">
        <v>0.15563110920526199</v>
      </c>
      <c r="N49" s="40">
        <v>0.15406206254107899</v>
      </c>
      <c r="O49" s="41">
        <f t="shared" si="12"/>
        <v>0.14574238407361026</v>
      </c>
      <c r="P49" s="42">
        <f t="shared" si="14"/>
        <v>0.15601334137516654</v>
      </c>
      <c r="Q49" s="41">
        <v>0.14691818383174399</v>
      </c>
      <c r="R49" s="42">
        <f t="shared" si="15"/>
        <v>0.15757519385454999</v>
      </c>
      <c r="S49" s="27"/>
      <c r="T49" s="43">
        <v>2004</v>
      </c>
      <c r="U49" s="38">
        <v>0.12953558976660101</v>
      </c>
      <c r="V49" s="39">
        <v>0.13193846100405601</v>
      </c>
      <c r="W49" s="39">
        <v>0.13929011735088301</v>
      </c>
      <c r="X49" s="39">
        <v>0.14172130909647501</v>
      </c>
      <c r="Y49" s="39">
        <v>0.147526456017535</v>
      </c>
      <c r="Z49" s="39">
        <v>0.14589342545501399</v>
      </c>
      <c r="AA49" s="39">
        <v>0.14564443939719399</v>
      </c>
      <c r="AB49" s="39">
        <v>0.14676342204048101</v>
      </c>
      <c r="AC49" s="39">
        <v>0.15385852493726501</v>
      </c>
      <c r="AD49" s="39">
        <v>0.157043692071478</v>
      </c>
      <c r="AE49" s="39">
        <v>0.15563110920526199</v>
      </c>
      <c r="AF49" s="40">
        <v>0.15406206254107899</v>
      </c>
      <c r="AG49" s="41">
        <f t="shared" si="13"/>
        <v>0.14574238407361026</v>
      </c>
      <c r="AH49" s="42">
        <f t="shared" si="16"/>
        <v>0.15601334137516654</v>
      </c>
      <c r="AI49" s="41">
        <v>0.14691818383174399</v>
      </c>
      <c r="AJ49" s="42">
        <f t="shared" si="17"/>
        <v>0.15757519385454999</v>
      </c>
      <c r="AK49" s="29"/>
    </row>
    <row r="50" spans="1:37" ht="14.4" customHeight="1">
      <c r="A50" s="22"/>
      <c r="B50" s="37">
        <v>2005</v>
      </c>
      <c r="C50" s="38">
        <v>0.16157886664731599</v>
      </c>
      <c r="D50" s="39">
        <v>0.166280818915548</v>
      </c>
      <c r="E50" s="39">
        <v>0.16690059246344599</v>
      </c>
      <c r="F50" s="39">
        <v>0.174455635554984</v>
      </c>
      <c r="G50" s="39">
        <v>0.17762111465536201</v>
      </c>
      <c r="H50" s="39">
        <v>0.17870282166228901</v>
      </c>
      <c r="I50" s="39">
        <v>0.17446722316410199</v>
      </c>
      <c r="J50" s="39">
        <v>0.169146113096004</v>
      </c>
      <c r="K50" s="39">
        <v>0.17529915121129999</v>
      </c>
      <c r="L50" s="39">
        <v>0.17651084225261501</v>
      </c>
      <c r="M50" s="39">
        <v>0.177132176591586</v>
      </c>
      <c r="N50" s="40">
        <v>0.17543486228190999</v>
      </c>
      <c r="O50" s="41">
        <f t="shared" si="12"/>
        <v>0.17279418487470519</v>
      </c>
      <c r="P50" s="42">
        <f t="shared" si="14"/>
        <v>0.18561382107919844</v>
      </c>
      <c r="Q50" s="41">
        <v>0.17319959752118</v>
      </c>
      <c r="R50" s="42">
        <f t="shared" si="15"/>
        <v>0.17888468945092884</v>
      </c>
      <c r="S50" s="27"/>
      <c r="T50" s="43">
        <v>2005</v>
      </c>
      <c r="U50" s="38">
        <v>0.16157886664731599</v>
      </c>
      <c r="V50" s="39">
        <v>0.166280818915548</v>
      </c>
      <c r="W50" s="39">
        <v>0.16690059246344599</v>
      </c>
      <c r="X50" s="39">
        <v>0.174455635554984</v>
      </c>
      <c r="Y50" s="39">
        <v>0.17762111465536201</v>
      </c>
      <c r="Z50" s="39">
        <v>0.17870282166228901</v>
      </c>
      <c r="AA50" s="39">
        <v>0.17446722316410199</v>
      </c>
      <c r="AB50" s="39">
        <v>0.169146113096004</v>
      </c>
      <c r="AC50" s="39">
        <v>0.17529915121129999</v>
      </c>
      <c r="AD50" s="39">
        <v>0.17651084225261501</v>
      </c>
      <c r="AE50" s="39">
        <v>0.177132176591586</v>
      </c>
      <c r="AF50" s="40">
        <v>0.17543486228190999</v>
      </c>
      <c r="AG50" s="41">
        <f t="shared" si="13"/>
        <v>0.17279418487470519</v>
      </c>
      <c r="AH50" s="42">
        <f t="shared" si="16"/>
        <v>0.18561382107919844</v>
      </c>
      <c r="AI50" s="41">
        <v>0.17319959752118</v>
      </c>
      <c r="AJ50" s="42">
        <f t="shared" si="17"/>
        <v>0.17888468945092884</v>
      </c>
      <c r="AK50" s="29"/>
    </row>
    <row r="51" spans="1:37" ht="14.4" customHeight="1">
      <c r="A51" s="22"/>
      <c r="B51" s="37">
        <v>2006</v>
      </c>
      <c r="C51" s="38">
        <v>0.16471423442960301</v>
      </c>
      <c r="D51" s="39">
        <v>0.16819890076971</v>
      </c>
      <c r="E51" s="39">
        <v>0.18203849058941299</v>
      </c>
      <c r="F51" s="39">
        <v>0.18614346683187699</v>
      </c>
      <c r="G51" s="39">
        <v>0.18639537302011799</v>
      </c>
      <c r="H51" s="39">
        <v>0.18513831474674999</v>
      </c>
      <c r="I51" s="39">
        <v>0.18173798709303399</v>
      </c>
      <c r="J51" s="39">
        <v>0.173712918727599</v>
      </c>
      <c r="K51" s="39">
        <v>0.161648942094026</v>
      </c>
      <c r="L51" s="39">
        <v>0.16026812199033499</v>
      </c>
      <c r="M51" s="39">
        <v>0.15668478292565499</v>
      </c>
      <c r="N51" s="40">
        <v>0.15221883404297701</v>
      </c>
      <c r="O51" s="41">
        <f t="shared" si="12"/>
        <v>0.17157503060509141</v>
      </c>
      <c r="P51" s="42">
        <f t="shared" si="14"/>
        <v>-7.0555283471940289E-3</v>
      </c>
      <c r="Q51" s="41">
        <v>0.17005578456324</v>
      </c>
      <c r="R51" s="42">
        <f t="shared" si="15"/>
        <v>-1.8151387202591795E-2</v>
      </c>
      <c r="S51" s="27"/>
      <c r="T51" s="43">
        <v>2006</v>
      </c>
      <c r="U51" s="38">
        <v>0.16471423442960301</v>
      </c>
      <c r="V51" s="39">
        <v>0.16819890076971</v>
      </c>
      <c r="W51" s="39">
        <v>0.18203849058941299</v>
      </c>
      <c r="X51" s="39">
        <v>0.18614346683187699</v>
      </c>
      <c r="Y51" s="39">
        <v>0.18639537302011799</v>
      </c>
      <c r="Z51" s="39">
        <v>0.18513831474674999</v>
      </c>
      <c r="AA51" s="39">
        <v>0.18173798709303399</v>
      </c>
      <c r="AB51" s="39">
        <v>0.173712918727599</v>
      </c>
      <c r="AC51" s="39">
        <v>0.161648942094026</v>
      </c>
      <c r="AD51" s="39">
        <v>0.16026812199033499</v>
      </c>
      <c r="AE51" s="39">
        <v>0.15668478292565499</v>
      </c>
      <c r="AF51" s="40">
        <v>0.15221883404297701</v>
      </c>
      <c r="AG51" s="41">
        <f t="shared" si="13"/>
        <v>0.17157503060509141</v>
      </c>
      <c r="AH51" s="42">
        <f t="shared" si="16"/>
        <v>-7.0555283471940289E-3</v>
      </c>
      <c r="AI51" s="41">
        <v>0.17005578456324</v>
      </c>
      <c r="AJ51" s="42">
        <f t="shared" si="17"/>
        <v>-1.8151387202591795E-2</v>
      </c>
      <c r="AK51" s="29"/>
    </row>
    <row r="52" spans="1:37" ht="14.4" customHeight="1">
      <c r="A52" s="22"/>
      <c r="B52" s="37">
        <v>2007</v>
      </c>
      <c r="C52" s="38">
        <v>0.172722317327236</v>
      </c>
      <c r="D52" s="39">
        <v>0.17818643480641799</v>
      </c>
      <c r="E52" s="39">
        <v>0.202049317478497</v>
      </c>
      <c r="F52" s="39">
        <v>0.21558603522483299</v>
      </c>
      <c r="G52" s="39">
        <v>0.245948918953557</v>
      </c>
      <c r="H52" s="39">
        <v>0.24483081494693801</v>
      </c>
      <c r="I52" s="39">
        <v>0.242094871271643</v>
      </c>
      <c r="J52" s="39">
        <v>0.27600000000000002</v>
      </c>
      <c r="K52" s="39">
        <v>0.311506024096386</v>
      </c>
      <c r="L52" s="39">
        <v>0.33079999999999998</v>
      </c>
      <c r="M52" s="39">
        <v>0.33100000000000002</v>
      </c>
      <c r="N52" s="40">
        <v>0.34739999999999999</v>
      </c>
      <c r="O52" s="41">
        <f t="shared" si="12"/>
        <v>0.25817706117545897</v>
      </c>
      <c r="P52" s="42">
        <f t="shared" si="14"/>
        <v>0.50474728324365903</v>
      </c>
      <c r="Q52" s="41">
        <v>0.26607669681185703</v>
      </c>
      <c r="R52" s="42">
        <f t="shared" si="15"/>
        <v>0.56464361089057191</v>
      </c>
      <c r="S52" s="27"/>
      <c r="T52" s="43">
        <v>2007</v>
      </c>
      <c r="U52" s="38">
        <v>0.172722317327236</v>
      </c>
      <c r="V52" s="39">
        <v>0.17818643480641799</v>
      </c>
      <c r="W52" s="39">
        <v>0.202049317478497</v>
      </c>
      <c r="X52" s="39">
        <v>0.21558603522483299</v>
      </c>
      <c r="Y52" s="39">
        <v>0.245948918953557</v>
      </c>
      <c r="Z52" s="39">
        <v>0.24483081494693801</v>
      </c>
      <c r="AA52" s="39">
        <v>0.242094871271643</v>
      </c>
      <c r="AB52" s="39">
        <v>0.27600000000000002</v>
      </c>
      <c r="AC52" s="39">
        <v>0.311506024096386</v>
      </c>
      <c r="AD52" s="39">
        <v>0.33079999999999998</v>
      </c>
      <c r="AE52" s="39">
        <v>0.33100000000000002</v>
      </c>
      <c r="AF52" s="40">
        <v>0.34739999999999999</v>
      </c>
      <c r="AG52" s="41">
        <f t="shared" si="13"/>
        <v>0.25817706117545897</v>
      </c>
      <c r="AH52" s="42">
        <f t="shared" si="16"/>
        <v>0.50474728324365903</v>
      </c>
      <c r="AI52" s="41">
        <v>0.26607669681185703</v>
      </c>
      <c r="AJ52" s="42">
        <f t="shared" si="17"/>
        <v>0.56464361089057191</v>
      </c>
      <c r="AK52" s="29"/>
    </row>
    <row r="53" spans="1:37" ht="14.4" customHeight="1">
      <c r="A53" s="22"/>
      <c r="B53" s="37">
        <v>2008</v>
      </c>
      <c r="C53" s="38">
        <v>0.37669999999999998</v>
      </c>
      <c r="D53" s="39">
        <v>0.38919999999999999</v>
      </c>
      <c r="E53" s="39">
        <v>0.40282954698355</v>
      </c>
      <c r="F53" s="39">
        <v>0.427933577484573</v>
      </c>
      <c r="G53" s="39">
        <v>0.42719130522290399</v>
      </c>
      <c r="H53" s="39">
        <v>0.436031599466502</v>
      </c>
      <c r="I53" s="39">
        <v>0.41554124246831498</v>
      </c>
      <c r="J53" s="39">
        <v>0.37324089603324101</v>
      </c>
      <c r="K53" s="39">
        <v>0.307481394437916</v>
      </c>
      <c r="L53" s="39">
        <v>0.242009735664929</v>
      </c>
      <c r="M53" s="39">
        <v>0.208303886382186</v>
      </c>
      <c r="N53" s="40">
        <v>0.19545846507617101</v>
      </c>
      <c r="O53" s="41">
        <f t="shared" si="12"/>
        <v>0.35016013743502383</v>
      </c>
      <c r="P53" s="42">
        <f t="shared" si="14"/>
        <v>0.35627904292028689</v>
      </c>
      <c r="Q53" s="41">
        <v>0.33952464426128998</v>
      </c>
      <c r="R53" s="42">
        <f t="shared" si="15"/>
        <v>0.27604051136191021</v>
      </c>
      <c r="S53" s="27"/>
      <c r="T53" s="43">
        <v>2008</v>
      </c>
      <c r="U53" s="38">
        <v>0.37669999999999998</v>
      </c>
      <c r="V53" s="39">
        <v>0.38919999999999999</v>
      </c>
      <c r="W53" s="39">
        <v>0.40282954698355</v>
      </c>
      <c r="X53" s="39">
        <v>0.427933577484573</v>
      </c>
      <c r="Y53" s="39">
        <v>0.42719130522290399</v>
      </c>
      <c r="Z53" s="39">
        <v>0.436031599466502</v>
      </c>
      <c r="AA53" s="39">
        <v>0.41554124246831498</v>
      </c>
      <c r="AB53" s="39">
        <v>0.37324089603324101</v>
      </c>
      <c r="AC53" s="39">
        <v>0.307481394437916</v>
      </c>
      <c r="AD53" s="39">
        <v>0.242009735664929</v>
      </c>
      <c r="AE53" s="39">
        <v>0.208303886382186</v>
      </c>
      <c r="AF53" s="40">
        <v>0.19545846507617101</v>
      </c>
      <c r="AG53" s="41">
        <f t="shared" si="13"/>
        <v>0.35016013743502383</v>
      </c>
      <c r="AH53" s="42">
        <f t="shared" si="16"/>
        <v>0.35627904292028689</v>
      </c>
      <c r="AI53" s="41">
        <v>0.33952464426128998</v>
      </c>
      <c r="AJ53" s="42">
        <f t="shared" si="17"/>
        <v>0.27604051136191021</v>
      </c>
      <c r="AK53" s="29"/>
    </row>
    <row r="54" spans="1:37" ht="14.4" customHeight="1">
      <c r="A54" s="22"/>
      <c r="B54" s="37">
        <v>2009</v>
      </c>
      <c r="C54" s="38">
        <v>0.19793902962644899</v>
      </c>
      <c r="D54" s="39">
        <v>0.204301075268817</v>
      </c>
      <c r="E54" s="39">
        <v>0.201834862385321</v>
      </c>
      <c r="F54" s="39">
        <v>0.20262117744955299</v>
      </c>
      <c r="G54" s="39">
        <v>0.21668474053418099</v>
      </c>
      <c r="H54" s="39">
        <v>0.22358260657108101</v>
      </c>
      <c r="I54" s="39">
        <v>0.22236047315451199</v>
      </c>
      <c r="J54" s="39">
        <v>0.216611237528444</v>
      </c>
      <c r="K54" s="39">
        <v>0.22969647251845801</v>
      </c>
      <c r="L54" s="39">
        <v>0.24354058847344601</v>
      </c>
      <c r="M54" s="39">
        <v>0.28542104491471598</v>
      </c>
      <c r="N54" s="40">
        <v>0.28016038166776602</v>
      </c>
      <c r="O54" s="41">
        <f t="shared" si="12"/>
        <v>0.22706280750772864</v>
      </c>
      <c r="P54" s="42">
        <f t="shared" si="14"/>
        <v>-0.35154581223608672</v>
      </c>
      <c r="Q54" s="41">
        <v>0.230222803200861</v>
      </c>
      <c r="R54" s="42">
        <f t="shared" si="15"/>
        <v>-0.32192608963110469</v>
      </c>
      <c r="S54" s="27"/>
      <c r="T54" s="43">
        <v>2009</v>
      </c>
      <c r="U54" s="38">
        <v>0.19793902962644899</v>
      </c>
      <c r="V54" s="39">
        <v>0.204301075268817</v>
      </c>
      <c r="W54" s="39">
        <v>0.201834862385321</v>
      </c>
      <c r="X54" s="39">
        <v>0.20262117744955299</v>
      </c>
      <c r="Y54" s="39">
        <v>0.21668474053418099</v>
      </c>
      <c r="Z54" s="39">
        <v>0.22358260657108101</v>
      </c>
      <c r="AA54" s="39">
        <v>0.22236047315451199</v>
      </c>
      <c r="AB54" s="39">
        <v>0.216611237528444</v>
      </c>
      <c r="AC54" s="39">
        <v>0.22969647251845801</v>
      </c>
      <c r="AD54" s="39">
        <v>0.24354058847344601</v>
      </c>
      <c r="AE54" s="39">
        <v>0.28542104491471598</v>
      </c>
      <c r="AF54" s="40">
        <v>0.28016038166776602</v>
      </c>
      <c r="AG54" s="41">
        <f t="shared" si="13"/>
        <v>0.22706280750772864</v>
      </c>
      <c r="AH54" s="42">
        <f t="shared" si="16"/>
        <v>-0.35154581223608672</v>
      </c>
      <c r="AI54" s="41">
        <v>0.230222803200861</v>
      </c>
      <c r="AJ54" s="42">
        <f t="shared" si="17"/>
        <v>-0.32192608963110469</v>
      </c>
      <c r="AK54" s="29"/>
    </row>
    <row r="55" spans="1:37" ht="14.4" customHeight="1">
      <c r="A55" s="22"/>
      <c r="B55" s="37">
        <v>2010</v>
      </c>
      <c r="C55" s="38">
        <v>0.28384066471591701</v>
      </c>
      <c r="D55" s="39">
        <v>0.30203379540625303</v>
      </c>
      <c r="E55" s="39">
        <v>0.321791014330154</v>
      </c>
      <c r="F55" s="39">
        <v>0.33746770025839801</v>
      </c>
      <c r="G55" s="39">
        <v>0.34004776243380702</v>
      </c>
      <c r="H55" s="39">
        <v>0.31825959423123901</v>
      </c>
      <c r="I55" s="39">
        <v>0.30864782856059197</v>
      </c>
      <c r="J55" s="39">
        <v>0.31688959202262801</v>
      </c>
      <c r="K55" s="39">
        <v>0.31663424124513601</v>
      </c>
      <c r="L55" s="39">
        <v>0.325500865693792</v>
      </c>
      <c r="M55" s="39">
        <v>0.32560236437409201</v>
      </c>
      <c r="N55" s="40">
        <v>0.34142678347934902</v>
      </c>
      <c r="O55" s="41">
        <f t="shared" si="12"/>
        <v>0.31984518389594646</v>
      </c>
      <c r="P55" s="42">
        <f t="shared" si="14"/>
        <v>0.40861987661744092</v>
      </c>
      <c r="Q55" s="41">
        <v>0.32018425988215998</v>
      </c>
      <c r="R55" s="42">
        <f t="shared" si="15"/>
        <v>0.3907582369362903</v>
      </c>
      <c r="S55" s="27"/>
      <c r="T55" s="43">
        <v>2010</v>
      </c>
      <c r="U55" s="38">
        <v>0.28384066471591701</v>
      </c>
      <c r="V55" s="39">
        <v>0.30203379540625303</v>
      </c>
      <c r="W55" s="39">
        <v>0.321791014330154</v>
      </c>
      <c r="X55" s="39">
        <v>0.33746770025839801</v>
      </c>
      <c r="Y55" s="39">
        <v>0.34004776243380702</v>
      </c>
      <c r="Z55" s="39">
        <v>0.31825959423123901</v>
      </c>
      <c r="AA55" s="39">
        <v>0.30864782856059197</v>
      </c>
      <c r="AB55" s="39">
        <v>0.31688959202262801</v>
      </c>
      <c r="AC55" s="39">
        <v>0.31663424124513601</v>
      </c>
      <c r="AD55" s="39">
        <v>0.325500865693792</v>
      </c>
      <c r="AE55" s="39">
        <v>0.32560236437409201</v>
      </c>
      <c r="AF55" s="40">
        <v>0.34142678347934902</v>
      </c>
      <c r="AG55" s="41">
        <f t="shared" si="13"/>
        <v>0.31984518389594646</v>
      </c>
      <c r="AH55" s="42">
        <f t="shared" si="16"/>
        <v>0.40861987661744092</v>
      </c>
      <c r="AI55" s="41">
        <v>0.32018425988215998</v>
      </c>
      <c r="AJ55" s="42">
        <f t="shared" si="17"/>
        <v>0.3907582369362903</v>
      </c>
      <c r="AK55" s="29"/>
    </row>
    <row r="56" spans="1:37" ht="14.4" customHeight="1">
      <c r="A56" s="22"/>
      <c r="B56" s="37">
        <v>2011</v>
      </c>
      <c r="C56" s="38">
        <v>0.36149431074413502</v>
      </c>
      <c r="D56" s="39">
        <v>0.39113562091503301</v>
      </c>
      <c r="E56" s="39">
        <v>0.424123306092893</v>
      </c>
      <c r="F56" s="39">
        <v>0.43732238711714599</v>
      </c>
      <c r="G56" s="39">
        <v>0.44449159284994399</v>
      </c>
      <c r="H56" s="39">
        <v>0.45008094981111701</v>
      </c>
      <c r="I56" s="39">
        <v>0.44698488378392998</v>
      </c>
      <c r="J56" s="39">
        <v>0.42368364954167598</v>
      </c>
      <c r="K56" s="39">
        <v>0.39901905686404698</v>
      </c>
      <c r="L56" s="39">
        <v>0.385348720521826</v>
      </c>
      <c r="M56" s="39">
        <v>0.37736797145872097</v>
      </c>
      <c r="N56" s="40">
        <v>0.37756634952428603</v>
      </c>
      <c r="O56" s="41">
        <f t="shared" si="12"/>
        <v>0.40988489993539617</v>
      </c>
      <c r="P56" s="42">
        <f t="shared" si="14"/>
        <v>0.28151030740153926</v>
      </c>
      <c r="Q56" s="41">
        <v>0.40811971389561402</v>
      </c>
      <c r="R56" s="42">
        <f t="shared" si="15"/>
        <v>0.27464015266027642</v>
      </c>
      <c r="S56" s="27"/>
      <c r="T56" s="43">
        <v>2011</v>
      </c>
      <c r="U56" s="38">
        <v>0.36149431074413502</v>
      </c>
      <c r="V56" s="39">
        <v>0.39113562091503301</v>
      </c>
      <c r="W56" s="39">
        <v>0.424123306092893</v>
      </c>
      <c r="X56" s="39">
        <v>0.43732238711714599</v>
      </c>
      <c r="Y56" s="39">
        <v>0.44449159284994399</v>
      </c>
      <c r="Z56" s="39">
        <v>0.45008094981111701</v>
      </c>
      <c r="AA56" s="39">
        <v>0.44698488378392998</v>
      </c>
      <c r="AB56" s="39">
        <v>0.42368364954167598</v>
      </c>
      <c r="AC56" s="39">
        <v>0.39901905686404698</v>
      </c>
      <c r="AD56" s="39">
        <v>0.385348720521826</v>
      </c>
      <c r="AE56" s="39">
        <v>0.37736797145872097</v>
      </c>
      <c r="AF56" s="40">
        <v>0.37756634952428603</v>
      </c>
      <c r="AG56" s="41">
        <f t="shared" si="13"/>
        <v>0.40988489993539617</v>
      </c>
      <c r="AH56" s="42">
        <f t="shared" si="16"/>
        <v>0.28151030740153926</v>
      </c>
      <c r="AI56" s="41">
        <v>0.40811971389561402</v>
      </c>
      <c r="AJ56" s="42">
        <f t="shared" si="17"/>
        <v>0.27464015266027642</v>
      </c>
      <c r="AK56" s="29"/>
    </row>
    <row r="57" spans="1:37" ht="14.4" customHeight="1">
      <c r="A57" s="22"/>
      <c r="B57" s="37">
        <v>2012</v>
      </c>
      <c r="C57" s="38">
        <v>0.41477707006369402</v>
      </c>
      <c r="D57" s="39">
        <v>0.39925910681210097</v>
      </c>
      <c r="E57" s="39">
        <v>0.41171650962720202</v>
      </c>
      <c r="F57" s="39">
        <v>0.41308876581474502</v>
      </c>
      <c r="G57" s="39">
        <v>0.39796321929998002</v>
      </c>
      <c r="H57" s="39">
        <v>0.367945407598672</v>
      </c>
      <c r="I57" s="39">
        <v>0.35924022756469098</v>
      </c>
      <c r="J57" s="39">
        <v>0.339277334584702</v>
      </c>
      <c r="K57" s="39">
        <v>0.34027712319728498</v>
      </c>
      <c r="L57" s="39">
        <v>0.35561736366345498</v>
      </c>
      <c r="M57" s="39">
        <v>0.35401810549739499</v>
      </c>
      <c r="N57" s="40">
        <v>0.36158309158723601</v>
      </c>
      <c r="O57" s="41">
        <f t="shared" si="12"/>
        <v>0.37623027710926316</v>
      </c>
      <c r="P57" s="42">
        <f t="shared" si="14"/>
        <v>-8.2107496107901246E-2</v>
      </c>
      <c r="Q57" s="41">
        <v>0.37415475605069098</v>
      </c>
      <c r="R57" s="42">
        <f t="shared" si="15"/>
        <v>-8.3223026696550018E-2</v>
      </c>
      <c r="S57" s="27"/>
      <c r="T57" s="43">
        <v>2012</v>
      </c>
      <c r="U57" s="38">
        <v>0.41477707006369402</v>
      </c>
      <c r="V57" s="39">
        <v>0.39925910681210097</v>
      </c>
      <c r="W57" s="39">
        <v>0.41171650962720202</v>
      </c>
      <c r="X57" s="39">
        <v>0.41308876581474502</v>
      </c>
      <c r="Y57" s="39">
        <v>0.39796321929998002</v>
      </c>
      <c r="Z57" s="39">
        <v>0.367945407598672</v>
      </c>
      <c r="AA57" s="39">
        <v>0.35924022756469098</v>
      </c>
      <c r="AB57" s="39">
        <v>0.339277334584702</v>
      </c>
      <c r="AC57" s="39">
        <v>0.34027712319728498</v>
      </c>
      <c r="AD57" s="39">
        <v>0.35561736366345498</v>
      </c>
      <c r="AE57" s="39">
        <v>0.35401810549739499</v>
      </c>
      <c r="AF57" s="40">
        <v>0.36158309158723601</v>
      </c>
      <c r="AG57" s="41">
        <f t="shared" si="13"/>
        <v>0.37623027710926316</v>
      </c>
      <c r="AH57" s="42">
        <f t="shared" si="16"/>
        <v>-8.2107496107901246E-2</v>
      </c>
      <c r="AI57" s="41">
        <v>0.37415475605069098</v>
      </c>
      <c r="AJ57" s="42">
        <f t="shared" si="17"/>
        <v>-8.3223026696550018E-2</v>
      </c>
      <c r="AK57" s="29"/>
    </row>
    <row r="58" spans="1:37" ht="14.4" customHeight="1">
      <c r="A58" s="22"/>
      <c r="B58" s="37">
        <v>2013</v>
      </c>
      <c r="C58" s="38">
        <v>0.37665562913907302</v>
      </c>
      <c r="D58" s="39">
        <v>0.39815832156124098</v>
      </c>
      <c r="E58" s="39">
        <v>0.42526315789473701</v>
      </c>
      <c r="F58" s="39">
        <v>0.444514667930689</v>
      </c>
      <c r="G58" s="39">
        <v>0.44451368333593</v>
      </c>
      <c r="H58" s="39">
        <v>0.405320435308343</v>
      </c>
      <c r="I58" s="39">
        <v>0.39529255445356598</v>
      </c>
      <c r="J58" s="39">
        <v>0.39113548092300698</v>
      </c>
      <c r="K58" s="39">
        <v>0.407315421088282</v>
      </c>
      <c r="L58" s="39">
        <v>0.43576709796672802</v>
      </c>
      <c r="M58" s="39">
        <v>0.444538130035601</v>
      </c>
      <c r="N58" s="40">
        <v>0.43626831437532199</v>
      </c>
      <c r="O58" s="41">
        <f t="shared" si="12"/>
        <v>0.41706190783437663</v>
      </c>
      <c r="P58" s="42">
        <f t="shared" si="14"/>
        <v>0.10852829559290189</v>
      </c>
      <c r="Q58" s="41">
        <v>0.41937677654780298</v>
      </c>
      <c r="R58" s="42">
        <f t="shared" si="15"/>
        <v>0.12086448124953209</v>
      </c>
      <c r="S58" s="27"/>
      <c r="T58" s="43">
        <v>2013</v>
      </c>
      <c r="U58" s="38">
        <v>0.37665562913907302</v>
      </c>
      <c r="V58" s="39">
        <v>0.39815832156124098</v>
      </c>
      <c r="W58" s="39">
        <v>0.42526315789473701</v>
      </c>
      <c r="X58" s="39">
        <v>0.444514667930689</v>
      </c>
      <c r="Y58" s="39">
        <v>0.44451368333593</v>
      </c>
      <c r="Z58" s="39">
        <v>0.405320435308343</v>
      </c>
      <c r="AA58" s="39">
        <v>0.39529255445356598</v>
      </c>
      <c r="AB58" s="39">
        <v>0.39113548092300698</v>
      </c>
      <c r="AC58" s="39">
        <v>0.407315421088282</v>
      </c>
      <c r="AD58" s="39">
        <v>0.43576709796672802</v>
      </c>
      <c r="AE58" s="39">
        <v>0.444538130035601</v>
      </c>
      <c r="AF58" s="40">
        <v>0.43626831437532199</v>
      </c>
      <c r="AG58" s="41">
        <f t="shared" si="13"/>
        <v>0.41706190783437663</v>
      </c>
      <c r="AH58" s="42">
        <f t="shared" si="16"/>
        <v>0.10852829559290189</v>
      </c>
      <c r="AI58" s="41">
        <v>0.41937677654780298</v>
      </c>
      <c r="AJ58" s="42">
        <f t="shared" si="17"/>
        <v>0.12086448124953209</v>
      </c>
      <c r="AK58" s="29"/>
    </row>
    <row r="59" spans="1:37" ht="14.4" customHeight="1">
      <c r="A59" s="22"/>
      <c r="B59" s="37">
        <v>2014</v>
      </c>
      <c r="C59" s="38">
        <v>0.45068341337273699</v>
      </c>
      <c r="D59" s="39">
        <v>0.45052292839903502</v>
      </c>
      <c r="E59" s="39">
        <v>0.46299977910315898</v>
      </c>
      <c r="F59" s="39">
        <v>0.46208375268017299</v>
      </c>
      <c r="G59" s="39">
        <v>0.45825731908609202</v>
      </c>
      <c r="H59" s="39">
        <v>0.45783237497821899</v>
      </c>
      <c r="I59" s="39">
        <v>0.44255097161239798</v>
      </c>
      <c r="J59" s="39">
        <v>0.41062394603710001</v>
      </c>
      <c r="K59" s="39">
        <v>0.39763148155763001</v>
      </c>
      <c r="L59" s="39">
        <v>0.378762954433295</v>
      </c>
      <c r="M59" s="39">
        <v>0.379277289209353</v>
      </c>
      <c r="N59" s="40">
        <v>0.37623926660306101</v>
      </c>
      <c r="O59" s="41">
        <f t="shared" si="12"/>
        <v>0.42728878975602091</v>
      </c>
      <c r="P59" s="42">
        <f t="shared" si="14"/>
        <v>2.4521256268039693E-2</v>
      </c>
      <c r="Q59" s="41">
        <v>0.42264838225031998</v>
      </c>
      <c r="R59" s="42">
        <f t="shared" si="15"/>
        <v>7.8011131885937779E-3</v>
      </c>
      <c r="S59" s="27"/>
      <c r="T59" s="43">
        <v>2014</v>
      </c>
      <c r="U59" s="38">
        <v>0.45068341337273699</v>
      </c>
      <c r="V59" s="39">
        <v>0.45052292839903502</v>
      </c>
      <c r="W59" s="39">
        <v>0.46299977910315898</v>
      </c>
      <c r="X59" s="39">
        <v>0.46208375268017299</v>
      </c>
      <c r="Y59" s="39">
        <v>0.45825731908609202</v>
      </c>
      <c r="Z59" s="39">
        <v>0.45783237497821899</v>
      </c>
      <c r="AA59" s="39">
        <v>0.44255097161239798</v>
      </c>
      <c r="AB59" s="39">
        <v>0.41062394603710001</v>
      </c>
      <c r="AC59" s="39">
        <v>0.39763148155763001</v>
      </c>
      <c r="AD59" s="39">
        <v>0.378762954433295</v>
      </c>
      <c r="AE59" s="39">
        <v>0.379277289209353</v>
      </c>
      <c r="AF59" s="40">
        <v>0.37623926660306101</v>
      </c>
      <c r="AG59" s="41">
        <f t="shared" si="13"/>
        <v>0.42728878975602091</v>
      </c>
      <c r="AH59" s="42">
        <f t="shared" si="16"/>
        <v>2.4521256268039693E-2</v>
      </c>
      <c r="AI59" s="41">
        <v>0.42264838225031998</v>
      </c>
      <c r="AJ59" s="42">
        <f t="shared" si="17"/>
        <v>7.8011131885937779E-3</v>
      </c>
      <c r="AK59" s="29"/>
    </row>
    <row r="60" spans="1:37" ht="14.4" customHeight="1">
      <c r="A60" s="22"/>
      <c r="B60" s="37">
        <v>2015</v>
      </c>
      <c r="C60" s="38">
        <v>0.368269398970548</v>
      </c>
      <c r="D60" s="39">
        <v>0.37208519795474798</v>
      </c>
      <c r="E60" s="39">
        <v>0.36099408959099399</v>
      </c>
      <c r="F60" s="39">
        <v>0.34169179672765299</v>
      </c>
      <c r="G60" s="39">
        <v>0.32144686310853898</v>
      </c>
      <c r="H60" s="39">
        <v>0.29426195843465303</v>
      </c>
      <c r="I60" s="39">
        <v>0.27530327707844499</v>
      </c>
      <c r="J60" s="39">
        <v>0.264359319911664</v>
      </c>
      <c r="K60" s="39">
        <v>0.262392521825282</v>
      </c>
      <c r="L60" s="39">
        <v>0.25787224714512202</v>
      </c>
      <c r="M60" s="39">
        <v>0.25329617911169</v>
      </c>
      <c r="N60" s="40">
        <v>0.25180230222905797</v>
      </c>
      <c r="O60" s="41">
        <f t="shared" si="12"/>
        <v>0.30198126267403297</v>
      </c>
      <c r="P60" s="42">
        <f t="shared" si="14"/>
        <v>-0.2932619111152851</v>
      </c>
      <c r="Q60" s="41">
        <v>0.29484615928250701</v>
      </c>
      <c r="R60" s="42">
        <f t="shared" si="15"/>
        <v>-0.30238427102773136</v>
      </c>
      <c r="S60" s="27"/>
      <c r="T60" s="43">
        <v>2015</v>
      </c>
      <c r="U60" s="38">
        <v>0.368269398970548</v>
      </c>
      <c r="V60" s="39">
        <v>0.37208519795474798</v>
      </c>
      <c r="W60" s="39">
        <v>0.36099408959099399</v>
      </c>
      <c r="X60" s="39">
        <v>0.34169179672765299</v>
      </c>
      <c r="Y60" s="39">
        <v>0.32144686310853898</v>
      </c>
      <c r="Z60" s="39">
        <v>0.29426195843465303</v>
      </c>
      <c r="AA60" s="39">
        <v>0.27530327707844499</v>
      </c>
      <c r="AB60" s="39">
        <v>0.264359319911664</v>
      </c>
      <c r="AC60" s="39">
        <v>0.262392521825282</v>
      </c>
      <c r="AD60" s="39">
        <v>0.25787224714512202</v>
      </c>
      <c r="AE60" s="39">
        <v>0.25329617911169</v>
      </c>
      <c r="AF60" s="40">
        <v>0.25180230222905797</v>
      </c>
      <c r="AG60" s="41">
        <f t="shared" si="13"/>
        <v>0.30198126267403297</v>
      </c>
      <c r="AH60" s="42">
        <f t="shared" si="16"/>
        <v>-0.2932619111152851</v>
      </c>
      <c r="AI60" s="41">
        <v>0.29484615928250701</v>
      </c>
      <c r="AJ60" s="42">
        <f t="shared" si="17"/>
        <v>-0.30238427102773136</v>
      </c>
      <c r="AK60" s="29"/>
    </row>
    <row r="61" spans="1:37" ht="14.4" customHeight="1">
      <c r="A61" s="22"/>
      <c r="B61" s="37">
        <v>2016</v>
      </c>
      <c r="C61" s="38">
        <v>0.23784801090271901</v>
      </c>
      <c r="D61" s="39">
        <v>0.235890652557319</v>
      </c>
      <c r="E61" s="39">
        <v>0.24438018841525999</v>
      </c>
      <c r="F61" s="39">
        <v>0.25289544661272401</v>
      </c>
      <c r="G61" s="44">
        <v>0.277560436515984</v>
      </c>
      <c r="H61" s="44">
        <v>0.28151468491146803</v>
      </c>
      <c r="I61" s="44">
        <v>0.29278956036426201</v>
      </c>
      <c r="J61" s="44">
        <v>0.30279413362366298</v>
      </c>
      <c r="K61" s="39">
        <v>0.30403057678943701</v>
      </c>
      <c r="L61" s="39">
        <v>0.31615217931867401</v>
      </c>
      <c r="M61" s="39">
        <v>0.309411109564249</v>
      </c>
      <c r="N61" s="40">
        <v>0.31310679611650499</v>
      </c>
      <c r="O61" s="41">
        <f t="shared" si="12"/>
        <v>0.280697814641022</v>
      </c>
      <c r="P61" s="42">
        <f t="shared" si="14"/>
        <v>-7.0479366317455661E-2</v>
      </c>
      <c r="Q61" s="41">
        <v>0.28465729192526501</v>
      </c>
      <c r="R61" s="42">
        <f t="shared" si="15"/>
        <v>-3.45565544487203E-2</v>
      </c>
      <c r="S61" s="27"/>
      <c r="T61" s="43">
        <v>2016</v>
      </c>
      <c r="U61" s="38">
        <v>0.23784801090271901</v>
      </c>
      <c r="V61" s="39">
        <v>0.235890652557319</v>
      </c>
      <c r="W61" s="39">
        <v>0.24438018841525999</v>
      </c>
      <c r="X61" s="39">
        <v>0.25289544661272401</v>
      </c>
      <c r="Y61" s="39">
        <v>0.27761859280483903</v>
      </c>
      <c r="Z61" s="39">
        <v>0.281369809604263</v>
      </c>
      <c r="AA61" s="39">
        <v>0.29263907846988702</v>
      </c>
      <c r="AB61" s="39">
        <v>0.30286248312623298</v>
      </c>
      <c r="AC61" s="39">
        <v>0.30403057678943701</v>
      </c>
      <c r="AD61" s="39">
        <v>0.31615217931867401</v>
      </c>
      <c r="AE61" s="39">
        <v>0.309411109564249</v>
      </c>
      <c r="AF61" s="40">
        <v>0.31310679611650499</v>
      </c>
      <c r="AG61" s="41">
        <f t="shared" si="13"/>
        <v>0.28068374369017574</v>
      </c>
      <c r="AH61" s="42">
        <f t="shared" si="16"/>
        <v>-7.0525961760900313E-2</v>
      </c>
      <c r="AI61" s="41">
        <v>0.28465729192526501</v>
      </c>
      <c r="AJ61" s="42">
        <f t="shared" si="17"/>
        <v>-3.45565544487203E-2</v>
      </c>
      <c r="AK61" s="29"/>
    </row>
    <row r="62" spans="1:37" ht="14.4" customHeight="1">
      <c r="A62" s="22"/>
      <c r="B62" s="214">
        <v>2017</v>
      </c>
      <c r="C62" s="38">
        <v>0.31561287616650902</v>
      </c>
      <c r="D62" s="39">
        <v>0.33553509943081999</v>
      </c>
      <c r="E62" s="39">
        <v>0.34733952702702697</v>
      </c>
      <c r="F62" s="39">
        <v>0.35454001337886798</v>
      </c>
      <c r="G62" s="39">
        <v>0.36365575343926598</v>
      </c>
      <c r="H62" s="39">
        <v>0.35694150810429898</v>
      </c>
      <c r="I62" s="39">
        <v>0.34600747180615199</v>
      </c>
      <c r="J62" s="44">
        <v>0.34746935735204798</v>
      </c>
      <c r="K62" s="44">
        <v>0.33873433866752201</v>
      </c>
      <c r="L62" s="44">
        <v>0.332034661771616</v>
      </c>
      <c r="M62" s="44">
        <v>0.33100470309965901</v>
      </c>
      <c r="N62" s="45">
        <v>0.33014515900907698</v>
      </c>
      <c r="O62" s="41">
        <f t="shared" si="12"/>
        <v>0.34158503910440524</v>
      </c>
      <c r="P62" s="42">
        <f t="shared" si="14"/>
        <v>0.21691378160977326</v>
      </c>
      <c r="Q62" s="41">
        <v>0.33864532425546001</v>
      </c>
      <c r="R62" s="42">
        <f t="shared" si="15"/>
        <v>0.18965975529750079</v>
      </c>
      <c r="S62" s="27"/>
      <c r="T62" s="214">
        <v>2017</v>
      </c>
      <c r="U62" s="38">
        <v>0.31561287616650902</v>
      </c>
      <c r="V62" s="39">
        <v>0.33553509943081999</v>
      </c>
      <c r="W62" s="39">
        <v>0.34733952702702697</v>
      </c>
      <c r="X62" s="39">
        <v>0.35454001337886798</v>
      </c>
      <c r="Y62" s="39">
        <v>0.36365575343926598</v>
      </c>
      <c r="Z62" s="39">
        <v>0.35694150810429898</v>
      </c>
      <c r="AA62" s="39">
        <v>0.34600747180615199</v>
      </c>
      <c r="AB62" s="39">
        <v>0.34281927878914698</v>
      </c>
      <c r="AC62" s="39">
        <v>0.33412887828162302</v>
      </c>
      <c r="AD62" s="39">
        <v>0.32743875430168001</v>
      </c>
      <c r="AE62" s="39">
        <v>0.32636584448017503</v>
      </c>
      <c r="AF62" s="40">
        <v>0.32548476454293601</v>
      </c>
      <c r="AG62" s="41">
        <f t="shared" si="13"/>
        <v>0.3396558141457085</v>
      </c>
      <c r="AH62" s="42">
        <f t="shared" si="16"/>
        <v>0.21010148176100762</v>
      </c>
      <c r="AI62" s="41">
        <v>0.33864532425546001</v>
      </c>
      <c r="AJ62" s="42">
        <f t="shared" si="17"/>
        <v>0.18965975529750079</v>
      </c>
      <c r="AK62" s="29"/>
    </row>
    <row r="63" spans="1:37" ht="14.4" customHeight="1">
      <c r="A63" s="22"/>
      <c r="B63" s="214">
        <v>2018</v>
      </c>
      <c r="C63" s="46">
        <v>0.33646605035115601</v>
      </c>
      <c r="D63" s="44">
        <v>0.34287976285141902</v>
      </c>
      <c r="E63" s="44">
        <v>0.36061871736649198</v>
      </c>
      <c r="F63" s="44">
        <v>0.357454009643485</v>
      </c>
      <c r="G63" s="44">
        <v>0.33938716950488601</v>
      </c>
      <c r="H63" s="44">
        <v>0.33416469651585301</v>
      </c>
      <c r="I63" s="44">
        <v>0.33259362075898302</v>
      </c>
      <c r="J63" s="39">
        <v>0.31858520079167502</v>
      </c>
      <c r="K63" s="39">
        <v>0.29909328789630601</v>
      </c>
      <c r="L63" s="39">
        <v>0.296478744754607</v>
      </c>
      <c r="M63" s="39">
        <v>0.28982389279896698</v>
      </c>
      <c r="N63" s="40">
        <v>0.29366114111876801</v>
      </c>
      <c r="O63" s="41">
        <f t="shared" si="12"/>
        <v>0.32510052452938304</v>
      </c>
      <c r="P63" s="42">
        <f t="shared" si="14"/>
        <v>-4.8258889260029081E-2</v>
      </c>
      <c r="Q63" s="41">
        <v>0.32229745657187803</v>
      </c>
      <c r="R63" s="42">
        <f t="shared" si="15"/>
        <v>-4.8274305040307719E-2</v>
      </c>
      <c r="S63" s="27"/>
      <c r="T63" s="214">
        <v>2018</v>
      </c>
      <c r="U63" s="38">
        <v>0.33159241473588302</v>
      </c>
      <c r="V63" s="39">
        <v>0.33800841514726498</v>
      </c>
      <c r="W63" s="39">
        <v>0.35573400958016299</v>
      </c>
      <c r="X63" s="39">
        <v>0.35243846452660899</v>
      </c>
      <c r="Y63" s="39">
        <v>0.33472940252601302</v>
      </c>
      <c r="Z63" s="39">
        <v>0.32965631575591398</v>
      </c>
      <c r="AA63" s="39">
        <v>0.328089887640449</v>
      </c>
      <c r="AB63" s="39">
        <v>0.31858520079167502</v>
      </c>
      <c r="AC63" s="39">
        <v>0.29909328789630601</v>
      </c>
      <c r="AD63" s="39">
        <v>0.296478744754607</v>
      </c>
      <c r="AE63" s="39">
        <v>0.28982389279896698</v>
      </c>
      <c r="AF63" s="40">
        <v>0.29366114111876801</v>
      </c>
      <c r="AG63" s="41">
        <f t="shared" si="13"/>
        <v>0.32232426477271819</v>
      </c>
      <c r="AH63" s="42">
        <f t="shared" si="16"/>
        <v>-5.1026800222990665E-2</v>
      </c>
      <c r="AI63" s="41">
        <v>0.319792087502487</v>
      </c>
      <c r="AJ63" s="42">
        <f t="shared" si="17"/>
        <v>-5.5672514582693289E-2</v>
      </c>
      <c r="AK63" s="29"/>
    </row>
    <row r="64" spans="1:37" ht="14.4" customHeight="1">
      <c r="A64" s="22"/>
      <c r="B64" s="214">
        <v>2019</v>
      </c>
      <c r="C64" s="38">
        <v>0.28928155101539998</v>
      </c>
      <c r="D64" s="44">
        <v>0.29653480527445603</v>
      </c>
      <c r="E64" s="44">
        <v>0.30318494281511699</v>
      </c>
      <c r="F64" s="44">
        <v>0.30847199437543898</v>
      </c>
      <c r="G64" s="44">
        <v>0.302022011773739</v>
      </c>
      <c r="H64" s="44">
        <v>0.30921985815602798</v>
      </c>
      <c r="I64" s="44">
        <v>0.30927835051546398</v>
      </c>
      <c r="J64" s="44">
        <v>0.30778216610112902</v>
      </c>
      <c r="K64" s="44">
        <v>0.30601509907061702</v>
      </c>
      <c r="L64" s="44">
        <v>0.30401329723063703</v>
      </c>
      <c r="M64" s="44">
        <v>0.29945003852387198</v>
      </c>
      <c r="N64" s="45">
        <v>0.31134761207928702</v>
      </c>
      <c r="O64" s="41">
        <f t="shared" si="12"/>
        <v>0.30388347724426534</v>
      </c>
      <c r="P64" s="42">
        <f t="shared" si="14"/>
        <v>-6.5263036151146148E-2</v>
      </c>
      <c r="Q64" s="41">
        <v>0.30410499557590598</v>
      </c>
      <c r="R64" s="42">
        <f t="shared" si="15"/>
        <v>-5.6446182323237837E-2</v>
      </c>
      <c r="S64" s="27"/>
      <c r="T64" s="214">
        <v>2019</v>
      </c>
      <c r="U64" s="38">
        <v>0.28928155101539998</v>
      </c>
      <c r="V64" s="39">
        <v>0.29408157007053098</v>
      </c>
      <c r="W64" s="39">
        <v>0.300183111698136</v>
      </c>
      <c r="X64" s="39">
        <v>0.30495664401218697</v>
      </c>
      <c r="Y64" s="39">
        <v>0.29889372351619597</v>
      </c>
      <c r="Z64" s="39">
        <v>0.30609929078014197</v>
      </c>
      <c r="AA64" s="39">
        <v>0.30669385176463798</v>
      </c>
      <c r="AB64" s="39">
        <v>0.30427768815709</v>
      </c>
      <c r="AC64" s="39">
        <v>0.30252650513750001</v>
      </c>
      <c r="AD64" s="39">
        <v>0.30052813597490702</v>
      </c>
      <c r="AE64" s="39">
        <v>0.29596960599378302</v>
      </c>
      <c r="AF64" s="40">
        <v>0.30011972861513903</v>
      </c>
      <c r="AG64" s="41">
        <f t="shared" si="13"/>
        <v>0.30030095056130407</v>
      </c>
      <c r="AH64" s="42">
        <f t="shared" si="16"/>
        <v>-6.8326578599174126E-2</v>
      </c>
      <c r="AI64" s="41">
        <v>0.30046525273006602</v>
      </c>
      <c r="AJ64" s="42">
        <f t="shared" si="17"/>
        <v>-6.0435625294420925E-2</v>
      </c>
      <c r="AK64" s="29"/>
    </row>
    <row r="65" spans="1:37" ht="14.4" customHeight="1">
      <c r="A65" s="22"/>
      <c r="B65" s="214">
        <v>2020</v>
      </c>
      <c r="C65" s="46">
        <v>0.32060012768674201</v>
      </c>
      <c r="D65" s="44">
        <v>0.32401955630322798</v>
      </c>
      <c r="E65" s="44">
        <v>0.28207553699559301</v>
      </c>
      <c r="F65" s="44">
        <v>0.28662625890161603</v>
      </c>
      <c r="G65" s="44">
        <v>0.29125028781947998</v>
      </c>
      <c r="H65" s="39">
        <v>0.288425403983465</v>
      </c>
      <c r="I65" s="39">
        <v>0.28936490041337798</v>
      </c>
      <c r="J65" s="44">
        <v>0.29022002075771403</v>
      </c>
      <c r="K65" s="44">
        <v>0.30295122571001398</v>
      </c>
      <c r="L65" s="44">
        <v>0.301111806798881</v>
      </c>
      <c r="M65" s="44">
        <v>0.30222519430022299</v>
      </c>
      <c r="N65" s="45">
        <v>0.30718432420892799</v>
      </c>
      <c r="O65" s="41">
        <f t="shared" si="12"/>
        <v>0.29883788698993852</v>
      </c>
      <c r="P65" s="42">
        <f t="shared" si="14"/>
        <v>-1.6603700537068389E-2</v>
      </c>
      <c r="Q65" s="41">
        <v>0.29874128780418102</v>
      </c>
      <c r="R65" s="42">
        <f t="shared" si="15"/>
        <v>-1.7637683858390152E-2</v>
      </c>
      <c r="S65" s="27"/>
      <c r="T65" s="214">
        <v>2020</v>
      </c>
      <c r="U65" s="38">
        <v>0.30964034901042797</v>
      </c>
      <c r="V65" s="39">
        <v>0.31332141730627699</v>
      </c>
      <c r="W65" s="39">
        <v>0.27916849318228998</v>
      </c>
      <c r="X65" s="39">
        <v>0.28369938466502298</v>
      </c>
      <c r="Y65" s="39">
        <v>0.28827999078977701</v>
      </c>
      <c r="Z65" s="39">
        <v>0.288425403983465</v>
      </c>
      <c r="AA65" s="39">
        <v>0.28936490041337798</v>
      </c>
      <c r="AB65" s="39">
        <v>0.28546651979281401</v>
      </c>
      <c r="AC65" s="39">
        <v>0.29818079122637697</v>
      </c>
      <c r="AD65" s="39">
        <v>0.29634314896807001</v>
      </c>
      <c r="AE65" s="39">
        <v>0.29744909899368099</v>
      </c>
      <c r="AF65" s="40">
        <v>0.30238701764317399</v>
      </c>
      <c r="AG65" s="41">
        <f t="shared" si="13"/>
        <v>0.29431054299789616</v>
      </c>
      <c r="AH65" s="42">
        <f t="shared" si="16"/>
        <v>-1.994801399133439E-2</v>
      </c>
      <c r="AI65" s="41">
        <v>0.29427909496996102</v>
      </c>
      <c r="AJ65" s="42">
        <f t="shared" si="17"/>
        <v>-2.0588596198384934E-2</v>
      </c>
      <c r="AK65" s="29"/>
    </row>
    <row r="66" spans="1:37" ht="14.4" customHeight="1">
      <c r="A66" s="22"/>
      <c r="B66" s="214">
        <v>2021</v>
      </c>
      <c r="C66" s="46">
        <v>0.32000371068925998</v>
      </c>
      <c r="D66" s="44">
        <v>0.32654156739736301</v>
      </c>
      <c r="E66" s="44">
        <v>0.31998370560081302</v>
      </c>
      <c r="F66" s="44">
        <v>0.34201742550745401</v>
      </c>
      <c r="G66" s="44">
        <v>0.354020630799461</v>
      </c>
      <c r="H66" s="44">
        <v>0.35518585860777802</v>
      </c>
      <c r="I66" s="44">
        <v>0.36076709929149398</v>
      </c>
      <c r="J66" s="44">
        <v>0.36641374204350302</v>
      </c>
      <c r="K66" s="44">
        <v>0.36669545569241302</v>
      </c>
      <c r="L66" s="44">
        <v>0.34832433483889003</v>
      </c>
      <c r="M66" s="44">
        <v>0.354965323488248</v>
      </c>
      <c r="N66" s="45">
        <v>0.35563825152968298</v>
      </c>
      <c r="O66" s="41">
        <f t="shared" si="12"/>
        <v>0.34754642545719666</v>
      </c>
      <c r="P66" s="42">
        <f t="shared" si="14"/>
        <v>0.16299318322009859</v>
      </c>
      <c r="Q66" s="41">
        <v>0.34930739892531898</v>
      </c>
      <c r="R66" s="42">
        <f t="shared" si="15"/>
        <v>0.16926388546026172</v>
      </c>
      <c r="S66" s="27"/>
      <c r="T66" s="214">
        <v>2021</v>
      </c>
      <c r="U66" s="38">
        <v>0.315204540080397</v>
      </c>
      <c r="V66" s="39">
        <v>0.32178797098057599</v>
      </c>
      <c r="W66" s="39">
        <v>0.31628411350081298</v>
      </c>
      <c r="X66" s="39">
        <v>0.33817192107053801</v>
      </c>
      <c r="Y66" s="39">
        <v>0.34920995794020698</v>
      </c>
      <c r="Z66" s="39">
        <v>0.35114678899082602</v>
      </c>
      <c r="AA66" s="39">
        <v>0.34996463851436099</v>
      </c>
      <c r="AB66" s="39">
        <v>0.35539102267468797</v>
      </c>
      <c r="AC66" s="39">
        <v>0.355545145801616</v>
      </c>
      <c r="AD66" s="39">
        <v>0.34253484959647801</v>
      </c>
      <c r="AE66" s="39">
        <v>0.34985223914525998</v>
      </c>
      <c r="AF66" s="40">
        <v>0.35059221658206402</v>
      </c>
      <c r="AG66" s="41">
        <f t="shared" si="13"/>
        <v>0.34130711707315192</v>
      </c>
      <c r="AH66" s="42">
        <f t="shared" si="16"/>
        <v>0.15968362395903601</v>
      </c>
      <c r="AI66" s="41">
        <v>0.34281851132805602</v>
      </c>
      <c r="AJ66" s="42">
        <f t="shared" si="17"/>
        <v>0.16494347436758883</v>
      </c>
      <c r="AK66" s="29"/>
    </row>
    <row r="67" spans="1:37" ht="15" customHeight="1">
      <c r="A67" s="22"/>
      <c r="B67" s="214">
        <v>2022</v>
      </c>
      <c r="C67" s="231">
        <v>0.35740761541053578</v>
      </c>
      <c r="D67" s="230">
        <v>0.39861396745952216</v>
      </c>
      <c r="E67" s="230">
        <v>0.42081197375678497</v>
      </c>
      <c r="F67" s="230">
        <v>0.43550525742548957</v>
      </c>
      <c r="G67" s="230">
        <v>0.43697748706814321</v>
      </c>
      <c r="H67" s="230">
        <v>0.4464637611343234</v>
      </c>
      <c r="I67" s="230">
        <v>0.42540764176198587</v>
      </c>
      <c r="J67" s="230">
        <v>0.4263470093919921</v>
      </c>
      <c r="K67" s="230">
        <v>0.41768395068122566</v>
      </c>
      <c r="L67" s="230">
        <v>0.40940087676570869</v>
      </c>
      <c r="M67" s="230">
        <v>0.41588044380707984</v>
      </c>
      <c r="N67" s="230">
        <v>0.41877718086467125</v>
      </c>
      <c r="O67" s="41">
        <f t="shared" ref="O67:O68" si="18">AVERAGE(C67:N67)</f>
        <v>0.41743976379395514</v>
      </c>
      <c r="P67" s="42">
        <f t="shared" ref="P67:R68" si="19">O67/O66-1</f>
        <v>0.2011050415633362</v>
      </c>
      <c r="Q67" s="41">
        <v>0.41771464653289508</v>
      </c>
      <c r="R67" s="42">
        <f t="shared" si="19"/>
        <v>0.19583681255546903</v>
      </c>
      <c r="S67" s="27"/>
      <c r="T67" s="214">
        <v>2022</v>
      </c>
      <c r="U67" s="231">
        <v>0.35740761541053578</v>
      </c>
      <c r="V67" s="230">
        <v>0.39857338057852199</v>
      </c>
      <c r="W67" s="230">
        <v>0.42066141135809482</v>
      </c>
      <c r="X67" s="230">
        <v>0.4354905343993779</v>
      </c>
      <c r="Y67" s="230">
        <v>0.43696942931449034</v>
      </c>
      <c r="Z67" s="230">
        <v>0.44645550527903471</v>
      </c>
      <c r="AA67" s="230">
        <v>0.42540764176198587</v>
      </c>
      <c r="AB67" s="230">
        <v>0.4263470093919921</v>
      </c>
      <c r="AC67" s="230">
        <v>0.41768441621885694</v>
      </c>
      <c r="AD67" s="230">
        <v>0.40940087676570869</v>
      </c>
      <c r="AE67" s="230">
        <v>0.41588044380707984</v>
      </c>
      <c r="AF67" s="230">
        <v>0.41877718086467125</v>
      </c>
      <c r="AG67" s="41">
        <f t="shared" si="13"/>
        <v>0.41742128709586246</v>
      </c>
      <c r="AH67" s="42">
        <f t="shared" si="16"/>
        <v>0.22300786070744927</v>
      </c>
      <c r="AI67" s="41">
        <v>0.41769963796243853</v>
      </c>
      <c r="AJ67" s="42">
        <f t="shared" si="16"/>
        <v>0.21842789744433011</v>
      </c>
      <c r="AK67" s="29"/>
    </row>
    <row r="68" spans="1:37" ht="15" customHeight="1">
      <c r="A68" s="22"/>
      <c r="B68" s="214">
        <v>2023</v>
      </c>
      <c r="C68" s="231">
        <v>0.42070786573909508</v>
      </c>
      <c r="D68" s="230">
        <v>0.43430357691913496</v>
      </c>
      <c r="E68" s="230">
        <v>0.43976315857920312</v>
      </c>
      <c r="F68" s="230">
        <v>0.45461613200756679</v>
      </c>
      <c r="G68" s="230">
        <v>0.45315354725817658</v>
      </c>
      <c r="H68" s="230">
        <v>0.45497382198952874</v>
      </c>
      <c r="I68" s="230">
        <v>0.45922406967537605</v>
      </c>
      <c r="J68" s="44">
        <v>0.38103303141579908</v>
      </c>
      <c r="K68" s="44">
        <v>0.37498997957159025</v>
      </c>
      <c r="L68" s="44">
        <v>0.36449965502214882</v>
      </c>
      <c r="M68" s="44">
        <v>0.3603897311079669</v>
      </c>
      <c r="N68" s="230">
        <v>0.35760517976105632</v>
      </c>
      <c r="O68" s="41">
        <f t="shared" si="18"/>
        <v>0.41293831242055351</v>
      </c>
      <c r="P68" s="42">
        <f t="shared" si="19"/>
        <v>-1.0783475279138699E-2</v>
      </c>
      <c r="Q68" s="41">
        <v>0.40869661057801471</v>
      </c>
      <c r="R68" s="42">
        <f t="shared" si="19"/>
        <v>-2.1588986715528558E-2</v>
      </c>
      <c r="S68" s="27"/>
      <c r="T68" s="214">
        <v>2023</v>
      </c>
      <c r="U68" s="231">
        <v>0.42070786573909508</v>
      </c>
      <c r="V68" s="230">
        <v>0.43430357691913496</v>
      </c>
      <c r="W68" s="230">
        <v>0.43976273266516669</v>
      </c>
      <c r="X68" s="230">
        <v>0.45461578133058272</v>
      </c>
      <c r="Y68" s="230">
        <v>0.45315354725817658</v>
      </c>
      <c r="Z68" s="230">
        <v>0.45497382198952874</v>
      </c>
      <c r="AA68" s="230">
        <v>0.45922406967537605</v>
      </c>
      <c r="AB68" s="230">
        <v>0.37726876436553858</v>
      </c>
      <c r="AC68" s="230">
        <v>0.37120536884601268</v>
      </c>
      <c r="AD68" s="230">
        <v>0.36449965502214882</v>
      </c>
      <c r="AE68" s="230">
        <v>0.3603897311079669</v>
      </c>
      <c r="AF68" s="230">
        <v>0.35760517976105632</v>
      </c>
      <c r="AG68" s="41">
        <f t="shared" si="13"/>
        <v>0.41230917455664856</v>
      </c>
      <c r="AH68" s="42">
        <f t="shared" ref="AH68" si="20">AG68/AG67-1</f>
        <v>-1.224688988618805E-2</v>
      </c>
      <c r="AI68" s="41">
        <v>0.40795872687437473</v>
      </c>
      <c r="AJ68" s="42">
        <f t="shared" si="16"/>
        <v>-2.3320372350765006E-2</v>
      </c>
      <c r="AK68" s="29"/>
    </row>
    <row r="69" spans="1:37" ht="15" customHeight="1" thickBot="1">
      <c r="A69" s="22"/>
      <c r="B69" s="215">
        <v>2024</v>
      </c>
      <c r="C69" s="286">
        <v>0.36287250025893542</v>
      </c>
      <c r="D69" s="324">
        <v>0.39465900692082884</v>
      </c>
      <c r="E69" s="324">
        <v>0.41999083239051077</v>
      </c>
      <c r="F69" s="324">
        <v>0.42337829709881353</v>
      </c>
      <c r="G69" s="324">
        <v>0.42340349167709268</v>
      </c>
      <c r="H69" s="272">
        <v>0.39090353468473055</v>
      </c>
      <c r="I69" s="324">
        <v>0.39881136977289311</v>
      </c>
      <c r="J69" s="275">
        <v>0.37698227032942583</v>
      </c>
      <c r="K69" s="275">
        <v>0.37660147551893797</v>
      </c>
      <c r="L69" s="272"/>
      <c r="M69" s="272"/>
      <c r="N69" s="272"/>
      <c r="O69" s="50"/>
      <c r="P69" s="51"/>
      <c r="Q69" s="50"/>
      <c r="R69" s="51"/>
      <c r="S69" s="27"/>
      <c r="T69" s="215">
        <v>2024</v>
      </c>
      <c r="U69" s="286">
        <v>0.36280947392626278</v>
      </c>
      <c r="V69" s="272">
        <v>0.38328773428111174</v>
      </c>
      <c r="W69" s="272">
        <v>0.40837042242523619</v>
      </c>
      <c r="X69" s="272">
        <v>0.41165310948829231</v>
      </c>
      <c r="Y69" s="272">
        <v>0.41151729151521449</v>
      </c>
      <c r="Z69" s="272">
        <v>0.39090353468473055</v>
      </c>
      <c r="AA69" s="275">
        <v>0.38141308025477799</v>
      </c>
      <c r="AB69" s="275">
        <v>0.37698227032942583</v>
      </c>
      <c r="AC69" s="275">
        <v>0.37660147551893797</v>
      </c>
      <c r="AD69" s="272"/>
      <c r="AE69" s="272"/>
      <c r="AF69" s="272"/>
      <c r="AG69" s="50"/>
      <c r="AH69" s="51"/>
      <c r="AI69" s="50"/>
      <c r="AJ69" s="51"/>
      <c r="AK69" s="29"/>
    </row>
    <row r="70" spans="1:37" ht="14.4" customHeight="1">
      <c r="A70" s="6"/>
      <c r="B70" s="57" t="s">
        <v>21</v>
      </c>
      <c r="C70" s="57"/>
      <c r="D70" s="57"/>
      <c r="E70" s="57"/>
      <c r="F70" s="57"/>
      <c r="G70" s="57"/>
      <c r="H70" s="57"/>
      <c r="I70" s="57"/>
      <c r="J70" s="53"/>
      <c r="K70" s="53"/>
      <c r="L70" s="79"/>
      <c r="M70" s="80"/>
      <c r="N70" s="53"/>
      <c r="O70" s="53"/>
      <c r="P70" s="53"/>
      <c r="Q70" s="81"/>
      <c r="R70" s="53"/>
      <c r="S70" s="7"/>
      <c r="T70" s="57" t="s">
        <v>21</v>
      </c>
      <c r="U70" s="57"/>
      <c r="V70" s="57"/>
      <c r="W70" s="57"/>
      <c r="X70" s="57"/>
      <c r="Y70" s="57"/>
      <c r="Z70" s="57"/>
      <c r="AA70" s="53"/>
      <c r="AB70" s="53"/>
      <c r="AC70" s="53"/>
      <c r="AD70" s="79"/>
      <c r="AE70" s="80"/>
      <c r="AF70" s="53"/>
      <c r="AG70" s="53"/>
      <c r="AH70" s="53"/>
      <c r="AI70" s="81"/>
      <c r="AJ70" s="53"/>
      <c r="AK70" s="9"/>
    </row>
    <row r="71" spans="1:37" ht="14.4" customHeight="1">
      <c r="A71" s="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7"/>
      <c r="M71" s="56"/>
      <c r="N71" s="56"/>
      <c r="O71" s="56"/>
      <c r="P71" s="7"/>
      <c r="Q71" s="67"/>
      <c r="R71" s="7"/>
      <c r="S71" s="7"/>
      <c r="T71" s="7"/>
      <c r="U71" s="7"/>
      <c r="V71" s="7"/>
      <c r="W71" s="7"/>
      <c r="X71" s="7"/>
      <c r="Y71" s="7"/>
      <c r="Z71" s="7"/>
      <c r="AA71" s="57"/>
      <c r="AB71" s="57"/>
      <c r="AC71" s="57"/>
      <c r="AD71" s="7"/>
      <c r="AE71" s="56"/>
      <c r="AF71" s="56"/>
      <c r="AG71" s="56"/>
      <c r="AH71" s="7"/>
      <c r="AI71" s="67"/>
      <c r="AJ71" s="7"/>
      <c r="AK71" s="9"/>
    </row>
    <row r="72" spans="1:37" ht="14.4" customHeight="1">
      <c r="A72" s="6"/>
      <c r="B72" s="57"/>
      <c r="C72" s="57"/>
      <c r="D72" s="57"/>
      <c r="E72" s="57"/>
      <c r="F72" s="57"/>
      <c r="G72" s="57"/>
      <c r="H72" s="57"/>
      <c r="I72" s="5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4.4" customHeight="1">
      <c r="A73" s="6"/>
      <c r="B73" s="61" t="s">
        <v>22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7"/>
      <c r="P73" s="7"/>
      <c r="Q73" s="18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9"/>
    </row>
    <row r="74" spans="1:37" ht="15.75" customHeight="1">
      <c r="A74" s="52"/>
      <c r="B74" s="63"/>
      <c r="C74" s="64" t="s">
        <v>23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5.75" customHeight="1">
      <c r="A75" s="52"/>
      <c r="B75" s="65"/>
      <c r="C75" s="66" t="s">
        <v>24</v>
      </c>
      <c r="D75" s="59"/>
      <c r="E75" s="59"/>
      <c r="F75" s="59"/>
      <c r="G75" s="59"/>
      <c r="H75" s="59"/>
      <c r="I75" s="59"/>
      <c r="J75" s="59"/>
      <c r="K75" s="7"/>
      <c r="L75" s="7"/>
      <c r="M75" s="7"/>
      <c r="N75" s="7"/>
      <c r="O75" s="7"/>
      <c r="P75" s="7"/>
      <c r="Q75" s="67"/>
      <c r="R75" s="7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.75" customHeight="1">
      <c r="A76" s="52"/>
      <c r="B76" s="69"/>
      <c r="C76" s="64" t="s">
        <v>25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68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9.5" customHeight="1">
      <c r="A77" s="71"/>
      <c r="B77" s="307"/>
      <c r="C77" s="308"/>
      <c r="D77" s="308"/>
      <c r="E77" s="308"/>
      <c r="F77" s="309"/>
      <c r="G77" s="309"/>
      <c r="H77" s="309"/>
      <c r="I77" s="309"/>
      <c r="J77" s="309"/>
      <c r="K77" s="308"/>
      <c r="L77" s="308"/>
      <c r="M77" s="308"/>
      <c r="N77" s="308"/>
      <c r="O77" s="308"/>
      <c r="P77" s="308"/>
      <c r="Q77" s="308"/>
      <c r="R77" s="308"/>
      <c r="S77" s="7"/>
      <c r="T77" s="60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83"/>
    </row>
    <row r="78" spans="1:37" ht="15" customHeight="1">
      <c r="A78" s="6"/>
      <c r="B78" s="11"/>
      <c r="C78" s="7"/>
      <c r="D78" s="7"/>
      <c r="E78" s="72"/>
      <c r="F78" s="301" t="s">
        <v>27</v>
      </c>
      <c r="G78" s="302"/>
      <c r="H78" s="302"/>
      <c r="I78" s="302"/>
      <c r="J78" s="303"/>
      <c r="K78" s="73"/>
      <c r="L78" s="7"/>
      <c r="M78" s="7"/>
      <c r="N78" s="7"/>
      <c r="O78" s="7"/>
      <c r="P78" s="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5" customHeight="1">
      <c r="A79" s="6"/>
      <c r="B79" s="13"/>
      <c r="C79" s="13"/>
      <c r="D79" s="13"/>
      <c r="E79" s="13"/>
      <c r="F79" s="20"/>
      <c r="G79" s="20"/>
      <c r="H79" s="20"/>
      <c r="I79" s="20"/>
      <c r="J79" s="20"/>
      <c r="K79" s="13"/>
      <c r="L79" s="13"/>
      <c r="M79" s="13"/>
      <c r="N79" s="13"/>
      <c r="O79" s="13"/>
      <c r="P79" s="13"/>
      <c r="Q79" s="7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28.5" customHeight="1">
      <c r="A80" s="22"/>
      <c r="B80" s="84" t="s">
        <v>5</v>
      </c>
      <c r="C80" s="24" t="s">
        <v>6</v>
      </c>
      <c r="D80" s="25" t="s">
        <v>7</v>
      </c>
      <c r="E80" s="25" t="s">
        <v>8</v>
      </c>
      <c r="F80" s="25" t="s">
        <v>9</v>
      </c>
      <c r="G80" s="25" t="s">
        <v>10</v>
      </c>
      <c r="H80" s="25" t="s">
        <v>11</v>
      </c>
      <c r="I80" s="25" t="s">
        <v>12</v>
      </c>
      <c r="J80" s="25" t="s">
        <v>13</v>
      </c>
      <c r="K80" s="25" t="s">
        <v>14</v>
      </c>
      <c r="L80" s="25" t="s">
        <v>15</v>
      </c>
      <c r="M80" s="25" t="s">
        <v>16</v>
      </c>
      <c r="N80" s="26" t="s">
        <v>17</v>
      </c>
      <c r="O80" s="24" t="s">
        <v>28</v>
      </c>
      <c r="P80" s="26" t="s">
        <v>19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0">
        <v>2002</v>
      </c>
      <c r="C81" s="31">
        <v>14.335000000000001</v>
      </c>
      <c r="D81" s="32">
        <v>14.643000000000001</v>
      </c>
      <c r="E81" s="32">
        <v>15.22</v>
      </c>
      <c r="F81" s="32">
        <v>16.367999999999999</v>
      </c>
      <c r="G81" s="32">
        <v>17.045999999999999</v>
      </c>
      <c r="H81" s="32">
        <v>17.812000000000001</v>
      </c>
      <c r="I81" s="32">
        <v>22.634</v>
      </c>
      <c r="J81" s="32">
        <v>26.692</v>
      </c>
      <c r="K81" s="32">
        <v>28.957999999999998</v>
      </c>
      <c r="L81" s="32">
        <v>27.009</v>
      </c>
      <c r="M81" s="32">
        <v>27.186</v>
      </c>
      <c r="N81" s="33">
        <v>27.25</v>
      </c>
      <c r="O81" s="34">
        <f t="shared" ref="O81:O101" si="21">AVERAGE(C81:N81)</f>
        <v>21.26275</v>
      </c>
      <c r="P81" s="35"/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2003</v>
      </c>
      <c r="C82" s="38">
        <v>27.817</v>
      </c>
      <c r="D82" s="39">
        <v>28.5</v>
      </c>
      <c r="E82" s="39">
        <v>28.734000000000002</v>
      </c>
      <c r="F82" s="39">
        <v>28.762</v>
      </c>
      <c r="G82" s="39">
        <v>29.161999999999999</v>
      </c>
      <c r="H82" s="39">
        <v>26.713000000000001</v>
      </c>
      <c r="I82" s="39">
        <v>26.925000000000001</v>
      </c>
      <c r="J82" s="39">
        <v>27.805</v>
      </c>
      <c r="K82" s="39">
        <v>27.859000000000002</v>
      </c>
      <c r="L82" s="39">
        <v>28.257000000000001</v>
      </c>
      <c r="M82" s="39">
        <v>28.885000000000002</v>
      </c>
      <c r="N82" s="40">
        <v>29.238</v>
      </c>
      <c r="O82" s="41">
        <f t="shared" si="21"/>
        <v>28.221416666666666</v>
      </c>
      <c r="P82" s="42">
        <f t="shared" ref="P82:P91" si="22">(O82/O81)-1</f>
        <v>0.3272703044839762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2004</v>
      </c>
      <c r="C83" s="38">
        <v>29.414999999999999</v>
      </c>
      <c r="D83" s="39">
        <v>29.515000000000001</v>
      </c>
      <c r="E83" s="39">
        <v>29.606000000000002</v>
      </c>
      <c r="F83" s="39">
        <v>29.65</v>
      </c>
      <c r="G83" s="39">
        <v>29.760999999999999</v>
      </c>
      <c r="H83" s="39">
        <v>29.74</v>
      </c>
      <c r="I83" s="39">
        <v>29.462</v>
      </c>
      <c r="J83" s="39">
        <v>28.873999999999999</v>
      </c>
      <c r="K83" s="39">
        <v>27.94</v>
      </c>
      <c r="L83" s="39">
        <v>27.164999999999999</v>
      </c>
      <c r="M83" s="39">
        <v>26.645</v>
      </c>
      <c r="N83" s="40">
        <v>26.564</v>
      </c>
      <c r="O83" s="41">
        <f t="shared" si="21"/>
        <v>28.694750000000003</v>
      </c>
      <c r="P83" s="42">
        <f t="shared" si="22"/>
        <v>1.6772132275429286E-2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2005</v>
      </c>
      <c r="C84" s="38">
        <v>25.524999999999999</v>
      </c>
      <c r="D84" s="39">
        <v>24.928000000000001</v>
      </c>
      <c r="E84" s="39">
        <v>25.521000000000001</v>
      </c>
      <c r="F84" s="39">
        <v>25.21</v>
      </c>
      <c r="G84" s="39">
        <v>24.481000000000002</v>
      </c>
      <c r="H84" s="39">
        <v>24.25</v>
      </c>
      <c r="I84" s="39">
        <v>24.61</v>
      </c>
      <c r="J84" s="39">
        <v>24.341999999999999</v>
      </c>
      <c r="K84" s="39">
        <v>24.09</v>
      </c>
      <c r="L84" s="39">
        <v>23.591999999999999</v>
      </c>
      <c r="M84" s="39">
        <v>23.521000000000001</v>
      </c>
      <c r="N84" s="40">
        <v>23.651</v>
      </c>
      <c r="O84" s="41">
        <f t="shared" si="21"/>
        <v>24.476749999999999</v>
      </c>
      <c r="P84" s="42">
        <f t="shared" si="22"/>
        <v>-0.14699553054130121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2006</v>
      </c>
      <c r="C85" s="38">
        <v>24.184999999999999</v>
      </c>
      <c r="D85" s="39">
        <v>24.23</v>
      </c>
      <c r="E85" s="39">
        <v>24.27</v>
      </c>
      <c r="F85" s="39">
        <v>24.097000000000001</v>
      </c>
      <c r="G85" s="39">
        <v>23.956</v>
      </c>
      <c r="H85" s="39">
        <v>23.881</v>
      </c>
      <c r="I85" s="39">
        <v>23.952000000000002</v>
      </c>
      <c r="J85" s="39">
        <v>23.933</v>
      </c>
      <c r="K85" s="39">
        <v>23.975000000000001</v>
      </c>
      <c r="L85" s="39">
        <v>23.856000000000002</v>
      </c>
      <c r="M85" s="39">
        <v>24.099</v>
      </c>
      <c r="N85" s="40">
        <v>24.449000000000002</v>
      </c>
      <c r="O85" s="41">
        <f t="shared" si="21"/>
        <v>24.073583333333335</v>
      </c>
      <c r="P85" s="42">
        <f t="shared" si="22"/>
        <v>-1.6471413348041031E-2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2007</v>
      </c>
      <c r="C86" s="38">
        <v>24.422999999999998</v>
      </c>
      <c r="D86" s="39">
        <v>24.300999999999998</v>
      </c>
      <c r="E86" s="39">
        <v>24.29</v>
      </c>
      <c r="F86" s="39">
        <v>24.085000000000001</v>
      </c>
      <c r="G86" s="39">
        <v>23.992000000000001</v>
      </c>
      <c r="H86" s="39">
        <v>23.908000000000001</v>
      </c>
      <c r="I86" s="39">
        <v>23.797999999999998</v>
      </c>
      <c r="J86" s="39">
        <v>23.628</v>
      </c>
      <c r="K86" s="39">
        <v>23.24</v>
      </c>
      <c r="L86" s="39">
        <v>22.27</v>
      </c>
      <c r="M86" s="39">
        <v>21.975000000000001</v>
      </c>
      <c r="N86" s="40">
        <v>21.692</v>
      </c>
      <c r="O86" s="41">
        <f t="shared" si="21"/>
        <v>23.466833333333337</v>
      </c>
      <c r="P86" s="42">
        <f t="shared" si="22"/>
        <v>-2.5203975311804405E-2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2008</v>
      </c>
      <c r="C87" s="38">
        <v>21.2</v>
      </c>
      <c r="D87" s="39">
        <v>20.937000000000001</v>
      </c>
      <c r="E87" s="39">
        <v>20.626000000000001</v>
      </c>
      <c r="F87" s="39">
        <v>19.933</v>
      </c>
      <c r="G87" s="39">
        <v>19.873999999999999</v>
      </c>
      <c r="H87" s="39">
        <v>19.494</v>
      </c>
      <c r="I87" s="39">
        <v>19.251999999999999</v>
      </c>
      <c r="J87" s="39">
        <v>19.216999999999999</v>
      </c>
      <c r="K87" s="39">
        <v>20.423999999999999</v>
      </c>
      <c r="L87" s="39">
        <v>22.373000000000001</v>
      </c>
      <c r="M87" s="39">
        <v>23.687000000000001</v>
      </c>
      <c r="N87" s="40">
        <v>24.353000000000002</v>
      </c>
      <c r="O87" s="41">
        <f t="shared" si="21"/>
        <v>20.947500000000002</v>
      </c>
      <c r="P87" s="42">
        <f t="shared" si="22"/>
        <v>-0.10735719206539729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2009</v>
      </c>
      <c r="C88" s="38">
        <v>23.29</v>
      </c>
      <c r="D88" s="39">
        <v>23.25</v>
      </c>
      <c r="E88" s="39">
        <v>23.98</v>
      </c>
      <c r="F88" s="39">
        <v>24.035</v>
      </c>
      <c r="G88" s="39">
        <v>23.695</v>
      </c>
      <c r="H88" s="39">
        <v>23.390999999999998</v>
      </c>
      <c r="I88" s="39">
        <v>23.395</v>
      </c>
      <c r="J88" s="39">
        <v>22.852</v>
      </c>
      <c r="K88" s="39">
        <v>21.942</v>
      </c>
      <c r="L88" s="39">
        <v>20.82</v>
      </c>
      <c r="M88" s="39">
        <v>20.460999999999999</v>
      </c>
      <c r="N88" s="40">
        <v>19.702999999999999</v>
      </c>
      <c r="O88" s="41">
        <f t="shared" si="21"/>
        <v>22.567833333333329</v>
      </c>
      <c r="P88" s="42">
        <f t="shared" si="22"/>
        <v>7.7352110434816934E-2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2010</v>
      </c>
      <c r="C89" s="38">
        <v>19.585000000000001</v>
      </c>
      <c r="D89" s="39">
        <v>19.765999999999998</v>
      </c>
      <c r="E89" s="39">
        <v>19.609000000000002</v>
      </c>
      <c r="F89" s="39">
        <v>19.350000000000001</v>
      </c>
      <c r="G89" s="39">
        <v>19.262</v>
      </c>
      <c r="H89" s="39">
        <v>20.454999999999998</v>
      </c>
      <c r="I89" s="39">
        <v>21.091999999999999</v>
      </c>
      <c r="J89" s="39">
        <v>20.859000000000002</v>
      </c>
      <c r="K89" s="39">
        <v>20.56</v>
      </c>
      <c r="L89" s="39">
        <v>20.215</v>
      </c>
      <c r="M89" s="39">
        <v>19.963000000000001</v>
      </c>
      <c r="N89" s="40">
        <v>19.975000000000001</v>
      </c>
      <c r="O89" s="41">
        <f t="shared" si="21"/>
        <v>20.057583333333334</v>
      </c>
      <c r="P89" s="42">
        <f t="shared" si="22"/>
        <v>-0.11123132482072551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2011</v>
      </c>
      <c r="C90" s="38">
        <v>19.861999999999998</v>
      </c>
      <c r="D90" s="39">
        <v>19.584</v>
      </c>
      <c r="E90" s="39">
        <v>19.334</v>
      </c>
      <c r="F90" s="39">
        <v>19.001999999999999</v>
      </c>
      <c r="G90" s="39">
        <v>18.853000000000002</v>
      </c>
      <c r="H90" s="39">
        <v>18.53</v>
      </c>
      <c r="I90" s="39">
        <v>18.457000000000001</v>
      </c>
      <c r="J90" s="39">
        <v>18.763999999999999</v>
      </c>
      <c r="K90" s="39">
        <v>19.573</v>
      </c>
      <c r="L90" s="39">
        <v>19.93</v>
      </c>
      <c r="M90" s="39">
        <v>19.901</v>
      </c>
      <c r="N90" s="40">
        <v>19.97</v>
      </c>
      <c r="O90" s="41">
        <f t="shared" si="21"/>
        <v>19.313333333333336</v>
      </c>
      <c r="P90" s="42">
        <f t="shared" si="22"/>
        <v>-3.7105666601576215E-2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2012</v>
      </c>
      <c r="C91" s="38">
        <v>19.625</v>
      </c>
      <c r="D91" s="39">
        <v>19.436</v>
      </c>
      <c r="E91" s="39">
        <v>19.527999999999999</v>
      </c>
      <c r="F91" s="39">
        <v>19.681000000000001</v>
      </c>
      <c r="G91" s="39">
        <v>20.228000000000002</v>
      </c>
      <c r="H91" s="39">
        <v>21.687999999999999</v>
      </c>
      <c r="I91" s="39">
        <v>21.795999999999999</v>
      </c>
      <c r="J91" s="39">
        <v>21.31</v>
      </c>
      <c r="K91" s="39">
        <v>21.218</v>
      </c>
      <c r="L91" s="39">
        <v>20.134</v>
      </c>
      <c r="M91" s="39">
        <v>19.773</v>
      </c>
      <c r="N91" s="40">
        <v>19.303999999999998</v>
      </c>
      <c r="O91" s="41">
        <f t="shared" si="21"/>
        <v>20.310083333333335</v>
      </c>
      <c r="P91" s="42">
        <f t="shared" si="22"/>
        <v>5.1609423541594701E-2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2013</v>
      </c>
      <c r="C92" s="38">
        <v>19.327999999999999</v>
      </c>
      <c r="D92" s="39">
        <v>19.113</v>
      </c>
      <c r="E92" s="39">
        <v>19</v>
      </c>
      <c r="F92" s="39">
        <v>18.986999999999998</v>
      </c>
      <c r="G92" s="39">
        <v>19.257000000000001</v>
      </c>
      <c r="H92" s="39">
        <v>20.675000000000001</v>
      </c>
      <c r="I92" s="39">
        <v>21.073</v>
      </c>
      <c r="J92" s="39">
        <v>21.885000000000002</v>
      </c>
      <c r="K92" s="39">
        <v>22.145</v>
      </c>
      <c r="L92" s="39">
        <v>21.64</v>
      </c>
      <c r="M92" s="39">
        <v>21.347999999999999</v>
      </c>
      <c r="N92" s="40">
        <v>21.363</v>
      </c>
      <c r="O92" s="41">
        <f t="shared" si="21"/>
        <v>20.484500000000001</v>
      </c>
      <c r="P92" s="42">
        <f t="shared" ref="P92:P101" si="23">O92/O91-1</f>
        <v>8.5876883813869043E-3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2014</v>
      </c>
      <c r="C93" s="38">
        <v>21.655999999999999</v>
      </c>
      <c r="D93" s="39">
        <v>22.373999999999999</v>
      </c>
      <c r="E93" s="39">
        <v>22.635000000000002</v>
      </c>
      <c r="F93" s="39">
        <v>22.853000000000002</v>
      </c>
      <c r="G93" s="39">
        <v>23.021999999999998</v>
      </c>
      <c r="H93" s="39">
        <v>22.956</v>
      </c>
      <c r="I93" s="39">
        <v>23.003</v>
      </c>
      <c r="J93" s="39">
        <v>23.72</v>
      </c>
      <c r="K93" s="39">
        <v>24.318999999999999</v>
      </c>
      <c r="L93" s="39">
        <v>24.315999999999999</v>
      </c>
      <c r="M93" s="39">
        <v>23.992999999999999</v>
      </c>
      <c r="N93" s="40">
        <v>24.106999999999999</v>
      </c>
      <c r="O93" s="41">
        <f t="shared" si="21"/>
        <v>23.246166666666664</v>
      </c>
      <c r="P93" s="42">
        <f t="shared" si="23"/>
        <v>0.13481738224836648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2015</v>
      </c>
      <c r="C94" s="38">
        <v>24.47</v>
      </c>
      <c r="D94" s="39">
        <v>24.574000000000002</v>
      </c>
      <c r="E94" s="39">
        <v>25.286000000000001</v>
      </c>
      <c r="F94" s="39">
        <v>26.350999999999999</v>
      </c>
      <c r="G94" s="39">
        <v>26.664999999999999</v>
      </c>
      <c r="H94" s="39">
        <v>26.847999999999999</v>
      </c>
      <c r="I94" s="39">
        <v>27.734999999999999</v>
      </c>
      <c r="J94" s="39">
        <v>28.506</v>
      </c>
      <c r="K94" s="39">
        <v>28.84</v>
      </c>
      <c r="L94" s="39">
        <v>29.338999999999999</v>
      </c>
      <c r="M94" s="39">
        <v>29.53</v>
      </c>
      <c r="N94" s="40">
        <v>29.78</v>
      </c>
      <c r="O94" s="41">
        <f t="shared" si="21"/>
        <v>27.326999999999998</v>
      </c>
      <c r="P94" s="42">
        <f t="shared" si="23"/>
        <v>0.17554865676778264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2016</v>
      </c>
      <c r="C95" s="38">
        <v>30.818000000000001</v>
      </c>
      <c r="D95" s="39">
        <v>31.751999999999999</v>
      </c>
      <c r="E95" s="39">
        <v>32.162999999999997</v>
      </c>
      <c r="F95" s="39">
        <v>31.515000000000001</v>
      </c>
      <c r="G95" s="39">
        <v>31.41</v>
      </c>
      <c r="H95" s="39">
        <v>30.777999999999999</v>
      </c>
      <c r="I95" s="39">
        <v>30.036999999999999</v>
      </c>
      <c r="J95" s="39">
        <v>28.890999999999998</v>
      </c>
      <c r="K95" s="39">
        <v>28.78</v>
      </c>
      <c r="L95" s="39">
        <v>28.151</v>
      </c>
      <c r="M95" s="39">
        <v>28.731999999999999</v>
      </c>
      <c r="N95" s="40">
        <v>28.84</v>
      </c>
      <c r="O95" s="41">
        <f t="shared" si="21"/>
        <v>30.155583333333336</v>
      </c>
      <c r="P95" s="42">
        <f t="shared" si="23"/>
        <v>0.10350873982996078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4">
        <v>2017</v>
      </c>
      <c r="C96" s="38">
        <v>28.611000000000001</v>
      </c>
      <c r="D96" s="39">
        <v>28.462</v>
      </c>
      <c r="E96" s="39">
        <v>28.416</v>
      </c>
      <c r="F96" s="39">
        <v>28.402999999999999</v>
      </c>
      <c r="G96" s="39">
        <v>28.131</v>
      </c>
      <c r="H96" s="39">
        <v>28.38</v>
      </c>
      <c r="I96" s="39">
        <v>28.640999999999998</v>
      </c>
      <c r="J96" s="39">
        <v>28.673999999999999</v>
      </c>
      <c r="K96" s="39">
        <v>28.911000000000001</v>
      </c>
      <c r="L96" s="39">
        <v>29.349</v>
      </c>
      <c r="M96" s="39">
        <v>29.231000000000002</v>
      </c>
      <c r="N96" s="40">
        <v>28.88</v>
      </c>
      <c r="O96" s="41">
        <f t="shared" si="21"/>
        <v>28.674083333333332</v>
      </c>
      <c r="P96" s="42">
        <f t="shared" si="23"/>
        <v>-4.9128547228678099E-2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4">
        <v>2018</v>
      </c>
      <c r="C97" s="38">
        <v>28.529</v>
      </c>
      <c r="D97" s="39">
        <v>28.52</v>
      </c>
      <c r="E97" s="39">
        <v>28.391999999999999</v>
      </c>
      <c r="F97" s="39">
        <v>28.317</v>
      </c>
      <c r="G97" s="39">
        <v>30.562000000000001</v>
      </c>
      <c r="H97" s="39">
        <v>31.366</v>
      </c>
      <c r="I97" s="39">
        <v>31.15</v>
      </c>
      <c r="J97" s="39">
        <v>31.326000000000001</v>
      </c>
      <c r="K97" s="39">
        <v>32.866</v>
      </c>
      <c r="L97" s="39">
        <v>32.886000000000003</v>
      </c>
      <c r="M97" s="39">
        <v>32.536999999999999</v>
      </c>
      <c r="N97" s="40">
        <v>32.213999999999999</v>
      </c>
      <c r="O97" s="41">
        <f t="shared" si="21"/>
        <v>30.722083333333334</v>
      </c>
      <c r="P97" s="42">
        <f t="shared" si="23"/>
        <v>7.1423381741351877E-2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4">
        <v>2019</v>
      </c>
      <c r="C98" s="38">
        <v>32.597999999999999</v>
      </c>
      <c r="D98" s="39">
        <v>32.61</v>
      </c>
      <c r="E98" s="39">
        <v>33.313000000000002</v>
      </c>
      <c r="F98" s="39">
        <v>34.136000000000003</v>
      </c>
      <c r="G98" s="39">
        <v>35.162999999999997</v>
      </c>
      <c r="H98" s="39">
        <v>35.25</v>
      </c>
      <c r="I98" s="39">
        <v>34.823</v>
      </c>
      <c r="J98" s="39">
        <v>35.954000000000001</v>
      </c>
      <c r="K98" s="39">
        <v>36.691000000000003</v>
      </c>
      <c r="L98" s="39">
        <v>37.301000000000002</v>
      </c>
      <c r="M98" s="39">
        <v>37.639000000000003</v>
      </c>
      <c r="N98" s="40">
        <v>37.585000000000001</v>
      </c>
      <c r="O98" s="41">
        <f t="shared" si="21"/>
        <v>35.255249999999997</v>
      </c>
      <c r="P98" s="42">
        <f t="shared" si="23"/>
        <v>0.1475540124503274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4">
        <v>2020</v>
      </c>
      <c r="C99" s="38">
        <v>37.591999999999999</v>
      </c>
      <c r="D99" s="39">
        <v>38.043999999999997</v>
      </c>
      <c r="E99" s="39">
        <v>43.343000000000004</v>
      </c>
      <c r="F99" s="39">
        <v>43.390999999999998</v>
      </c>
      <c r="G99" s="39">
        <v>43.43</v>
      </c>
      <c r="H99" s="39">
        <v>42.576000000000001</v>
      </c>
      <c r="I99" s="39">
        <v>42.576000000000001</v>
      </c>
      <c r="J99" s="39">
        <v>42.667000000000002</v>
      </c>
      <c r="K99" s="39">
        <v>42.491</v>
      </c>
      <c r="L99" s="39">
        <v>42.686999999999998</v>
      </c>
      <c r="M99" s="39">
        <v>42.73</v>
      </c>
      <c r="N99" s="40">
        <v>42.396000000000001</v>
      </c>
      <c r="O99" s="41">
        <f t="shared" si="21"/>
        <v>41.993583333333341</v>
      </c>
      <c r="P99" s="42">
        <f t="shared" si="23"/>
        <v>0.19112992627575598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4">
        <v>2021</v>
      </c>
      <c r="C100" s="38">
        <v>42.29</v>
      </c>
      <c r="D100" s="39">
        <v>42.73</v>
      </c>
      <c r="E100" s="39">
        <v>44.264000000000003</v>
      </c>
      <c r="F100" s="39">
        <v>44.09</v>
      </c>
      <c r="G100" s="39">
        <v>43.984999999999999</v>
      </c>
      <c r="H100" s="39">
        <v>43.6</v>
      </c>
      <c r="I100" s="39">
        <v>43.832999999999998</v>
      </c>
      <c r="J100" s="39">
        <v>43.22</v>
      </c>
      <c r="K100" s="39">
        <v>42.695</v>
      </c>
      <c r="L100" s="39">
        <v>43.616</v>
      </c>
      <c r="M100" s="39">
        <v>43.99</v>
      </c>
      <c r="N100" s="40">
        <v>44.325000000000003</v>
      </c>
      <c r="O100" s="41">
        <f t="shared" si="21"/>
        <v>43.553166666666669</v>
      </c>
      <c r="P100" s="42">
        <f t="shared" si="23"/>
        <v>3.7138610462312593E-2</v>
      </c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4">
        <v>2022</v>
      </c>
      <c r="C101" s="38">
        <v>44.515000000000001</v>
      </c>
      <c r="D101" s="39">
        <v>43.179000000000002</v>
      </c>
      <c r="E101" s="39">
        <v>42.243000000000002</v>
      </c>
      <c r="F101" s="39">
        <v>41.149000000000001</v>
      </c>
      <c r="G101" s="39">
        <v>40.758000000000003</v>
      </c>
      <c r="H101" s="39">
        <v>39.78</v>
      </c>
      <c r="I101" s="39">
        <v>41.09</v>
      </c>
      <c r="J101" s="39">
        <v>40.46</v>
      </c>
      <c r="K101" s="39">
        <v>40.94</v>
      </c>
      <c r="L101" s="39">
        <v>41.06</v>
      </c>
      <c r="M101" s="39">
        <v>39.747</v>
      </c>
      <c r="N101" s="40">
        <v>39.090000000000003</v>
      </c>
      <c r="O101" s="41">
        <f t="shared" si="21"/>
        <v>41.16758333333334</v>
      </c>
      <c r="P101" s="42">
        <f t="shared" si="23"/>
        <v>-5.4774050107339933E-2</v>
      </c>
      <c r="Q101" s="85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4">
        <v>2023</v>
      </c>
      <c r="C102" s="38">
        <v>39.386000000000003</v>
      </c>
      <c r="D102" s="39">
        <v>39.027999999999999</v>
      </c>
      <c r="E102" s="39">
        <v>39.112000000000002</v>
      </c>
      <c r="F102" s="39">
        <v>38.78</v>
      </c>
      <c r="G102" s="39">
        <v>38.860999999999997</v>
      </c>
      <c r="H102" s="39">
        <v>38.200000000000003</v>
      </c>
      <c r="I102" s="39">
        <v>37.89</v>
      </c>
      <c r="J102" s="39">
        <v>37.850999999999999</v>
      </c>
      <c r="K102" s="39">
        <v>38.146000000000001</v>
      </c>
      <c r="L102" s="39">
        <v>39.744999999999997</v>
      </c>
      <c r="M102" s="39">
        <v>39.554047619047623</v>
      </c>
      <c r="N102" s="40">
        <v>39.302999999999997</v>
      </c>
      <c r="O102" s="41">
        <f t="shared" ref="O102" si="24">AVERAGE(C102:N102)</f>
        <v>38.821337301587306</v>
      </c>
      <c r="P102" s="42">
        <f t="shared" ref="P102" si="25">O102/O101-1</f>
        <v>-5.6992561665534569E-2</v>
      </c>
      <c r="Q102" s="85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5" customHeight="1" thickBot="1">
      <c r="A103" s="22"/>
      <c r="B103" s="215">
        <v>2024</v>
      </c>
      <c r="C103" s="47">
        <v>39.139000000000003</v>
      </c>
      <c r="D103" s="48">
        <v>39.109000000000002</v>
      </c>
      <c r="E103" s="48">
        <v>38.420999999999999</v>
      </c>
      <c r="F103" s="48">
        <v>38.478999999999999</v>
      </c>
      <c r="G103" s="48">
        <v>38.515999999999998</v>
      </c>
      <c r="H103" s="48">
        <v>39.268000000000001</v>
      </c>
      <c r="I103" s="48">
        <v>40.161999999999999</v>
      </c>
      <c r="J103" s="48">
        <v>40.334000000000003</v>
      </c>
      <c r="K103" s="48">
        <v>41.1</v>
      </c>
      <c r="L103" s="48"/>
      <c r="M103" s="48"/>
      <c r="N103" s="49"/>
      <c r="O103" s="41"/>
      <c r="P103" s="42"/>
      <c r="Q103" s="85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88" t="s">
        <v>29</v>
      </c>
      <c r="C104" s="53"/>
      <c r="D104" s="53"/>
      <c r="E104" s="53"/>
      <c r="F104" s="7"/>
      <c r="G104" s="89"/>
      <c r="H104" s="7"/>
      <c r="I104" s="53"/>
      <c r="J104" s="53"/>
      <c r="K104" s="53"/>
      <c r="L104" s="53"/>
      <c r="M104" s="79"/>
      <c r="N104" s="53"/>
      <c r="O104" s="53"/>
      <c r="P104" s="53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7"/>
      <c r="P106" s="7"/>
      <c r="Q106" s="6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6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6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90"/>
      <c r="K109" s="7"/>
      <c r="L109" s="7"/>
      <c r="M109" s="7"/>
      <c r="N109" s="7"/>
      <c r="O109" s="6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90"/>
      <c r="K110" s="7"/>
      <c r="L110" s="7"/>
      <c r="M110" s="7"/>
      <c r="N110" s="7"/>
      <c r="O110" s="7"/>
      <c r="P110" s="7"/>
      <c r="Q110" s="7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90"/>
      <c r="K111" s="7"/>
      <c r="L111" s="7"/>
      <c r="M111" s="7"/>
      <c r="N111" s="7"/>
      <c r="O111" s="7"/>
      <c r="P111" s="7"/>
      <c r="Q111" s="7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91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3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4"/>
    </row>
  </sheetData>
  <mergeCells count="7">
    <mergeCell ref="F78:J78"/>
    <mergeCell ref="E10:M10"/>
    <mergeCell ref="E44:M44"/>
    <mergeCell ref="W10:AE10"/>
    <mergeCell ref="W44:AE44"/>
    <mergeCell ref="B43:R43"/>
    <mergeCell ref="B77:R77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6:O101 O13:O34 O47:O68 O81:O85 AG20:AG33 AG12:AG19 AG47:AG68 AG34:AH34 O102:P102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"/>
  <sheetViews>
    <sheetView showGridLines="0" topLeftCell="A2" workbookViewId="0">
      <selection activeCell="M27" sqref="M27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310" t="s">
        <v>30</v>
      </c>
      <c r="G10" s="311"/>
      <c r="H10" s="311"/>
      <c r="I10" s="311"/>
      <c r="J10" s="312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313" t="s">
        <v>31</v>
      </c>
      <c r="H12" s="314"/>
      <c r="I12" s="315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5</v>
      </c>
      <c r="C14" s="24" t="s">
        <v>6</v>
      </c>
      <c r="D14" s="25" t="s">
        <v>7</v>
      </c>
      <c r="E14" s="25" t="s">
        <v>8</v>
      </c>
      <c r="F14" s="25" t="s">
        <v>9</v>
      </c>
      <c r="G14" s="25" t="s">
        <v>10</v>
      </c>
      <c r="H14" s="25" t="s">
        <v>11</v>
      </c>
      <c r="I14" s="25" t="s">
        <v>12</v>
      </c>
      <c r="J14" s="25" t="s">
        <v>13</v>
      </c>
      <c r="K14" s="25" t="s">
        <v>14</v>
      </c>
      <c r="L14" s="25" t="s">
        <v>15</v>
      </c>
      <c r="M14" s="25" t="s">
        <v>16</v>
      </c>
      <c r="N14" s="26" t="s">
        <v>17</v>
      </c>
      <c r="O14" s="98" t="s">
        <v>32</v>
      </c>
      <c r="P14" s="26" t="s">
        <v>33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34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35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36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37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38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39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40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4.4" customHeight="1">
      <c r="A25" s="22"/>
      <c r="B25" s="214" t="s">
        <v>41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104"/>
    </row>
    <row r="26" spans="1:19" ht="14.4" customHeight="1">
      <c r="A26" s="22"/>
      <c r="B26" s="214" t="s">
        <v>42</v>
      </c>
      <c r="C26" s="105">
        <v>3.8086888273059456E-2</v>
      </c>
      <c r="D26" s="106">
        <v>3.9066822242545582E-2</v>
      </c>
      <c r="E26" s="106">
        <v>3.9823790558037753E-2</v>
      </c>
      <c r="F26" s="106">
        <v>4.0471918061096179E-2</v>
      </c>
      <c r="G26" s="106">
        <v>4.0360352992275243E-2</v>
      </c>
      <c r="H26" s="106">
        <v>3.9404605642476671E-2</v>
      </c>
      <c r="I26" s="106">
        <v>3.9659274918383995E-2</v>
      </c>
      <c r="J26" s="106">
        <v>3.8801494243189537E-2</v>
      </c>
      <c r="K26" s="106">
        <v>3.8803509951225335E-2</v>
      </c>
      <c r="L26" s="106">
        <v>3.865581346345532E-2</v>
      </c>
      <c r="M26" s="106">
        <v>3.8229507146367324E-2</v>
      </c>
      <c r="N26" s="107">
        <v>3.8312584380668563E-2</v>
      </c>
      <c r="O26" s="108">
        <v>3.9089138733558793E-2</v>
      </c>
      <c r="P26" s="42">
        <v>5.9227270821142763E-3</v>
      </c>
      <c r="Q26" s="104"/>
    </row>
    <row r="27" spans="1:19" ht="15" customHeight="1" thickBot="1">
      <c r="A27" s="22"/>
      <c r="B27" s="215">
        <v>2024</v>
      </c>
      <c r="C27" s="109">
        <v>3.8725127208630042E-2</v>
      </c>
      <c r="D27" s="110">
        <v>3.9158552200166834E-2</v>
      </c>
      <c r="E27" s="110">
        <v>4.0708798207810329E-2</v>
      </c>
      <c r="F27" s="110">
        <v>4.1577304064527941E-2</v>
      </c>
      <c r="G27" s="110">
        <v>4.1705038522421134E-2</v>
      </c>
      <c r="H27" s="110">
        <v>4.1524812551007546E-2</v>
      </c>
      <c r="I27" s="110">
        <v>3.8876285684415007E-2</v>
      </c>
      <c r="J27" s="110">
        <v>3.8392180159529034E-2</v>
      </c>
      <c r="K27" s="110">
        <v>3.826170998141476E-2</v>
      </c>
      <c r="L27" s="110"/>
      <c r="M27" s="110"/>
      <c r="N27" s="111"/>
      <c r="O27" s="112"/>
      <c r="P27" s="51"/>
      <c r="Q27" s="77"/>
    </row>
    <row r="28" spans="1:19" ht="14.4" customHeight="1">
      <c r="A28" s="6"/>
      <c r="B28" s="88" t="s">
        <v>43</v>
      </c>
      <c r="C28" s="32"/>
      <c r="D28" s="32"/>
      <c r="E28" s="32"/>
      <c r="F28" s="32"/>
      <c r="G28" s="32"/>
      <c r="H28" s="7"/>
      <c r="I28" s="53"/>
      <c r="J28" s="53"/>
      <c r="K28" s="53"/>
      <c r="L28" s="53"/>
      <c r="M28" s="53"/>
      <c r="N28" s="32"/>
      <c r="O28" s="225"/>
      <c r="P28" s="113"/>
      <c r="Q28" s="114"/>
    </row>
    <row r="29" spans="1:19" ht="14.4" customHeight="1">
      <c r="A29" s="6"/>
      <c r="B29" s="14" t="s">
        <v>44</v>
      </c>
      <c r="C29" s="39"/>
      <c r="D29" s="39"/>
      <c r="E29" s="39"/>
      <c r="F29" s="39"/>
      <c r="G29" s="7"/>
      <c r="H29" s="7"/>
      <c r="I29" s="7"/>
      <c r="J29" s="39"/>
      <c r="K29" s="39"/>
      <c r="L29" s="39"/>
      <c r="M29" s="39"/>
      <c r="N29" s="39"/>
      <c r="O29" s="115"/>
      <c r="P29" s="116"/>
      <c r="Q29" s="114"/>
    </row>
    <row r="30" spans="1:19" ht="15" customHeight="1" thickBo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14"/>
      <c r="R30" s="7"/>
      <c r="S30" s="7"/>
    </row>
    <row r="31" spans="1:19" ht="15" customHeight="1" thickBot="1">
      <c r="A31" s="6"/>
      <c r="B31" s="7"/>
      <c r="C31" s="7"/>
      <c r="D31" s="7"/>
      <c r="E31" s="7"/>
      <c r="F31" s="7"/>
      <c r="G31" s="316" t="s">
        <v>45</v>
      </c>
      <c r="H31" s="317"/>
      <c r="I31" s="318"/>
      <c r="J31" s="7"/>
      <c r="K31" s="7"/>
      <c r="L31" s="7"/>
      <c r="M31" s="7"/>
      <c r="N31" s="7"/>
      <c r="O31" s="7"/>
      <c r="P31" s="7"/>
      <c r="Q31" s="96"/>
    </row>
    <row r="32" spans="1:19" ht="15" customHeight="1" thickBot="1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6"/>
    </row>
    <row r="33" spans="1:17" ht="27.6" customHeight="1" thickBot="1">
      <c r="A33" s="22"/>
      <c r="B33" s="97"/>
      <c r="C33" s="24" t="s">
        <v>6</v>
      </c>
      <c r="D33" s="25" t="s">
        <v>7</v>
      </c>
      <c r="E33" s="25" t="s">
        <v>8</v>
      </c>
      <c r="F33" s="25" t="s">
        <v>9</v>
      </c>
      <c r="G33" s="25" t="s">
        <v>10</v>
      </c>
      <c r="H33" s="25" t="s">
        <v>11</v>
      </c>
      <c r="I33" s="25" t="s">
        <v>12</v>
      </c>
      <c r="J33" s="25" t="s">
        <v>13</v>
      </c>
      <c r="K33" s="25" t="s">
        <v>14</v>
      </c>
      <c r="L33" s="25" t="s">
        <v>15</v>
      </c>
      <c r="M33" s="25" t="s">
        <v>16</v>
      </c>
      <c r="N33" s="26" t="s">
        <v>17</v>
      </c>
      <c r="O33" s="98" t="s">
        <v>32</v>
      </c>
      <c r="P33" s="26" t="s">
        <v>33</v>
      </c>
      <c r="Q33" s="77"/>
    </row>
    <row r="34" spans="1:17" ht="14.4" customHeight="1">
      <c r="A34" s="22"/>
      <c r="B34" s="30">
        <v>2012</v>
      </c>
      <c r="C34" s="99">
        <v>3.1896710522575103E-2</v>
      </c>
      <c r="D34" s="100">
        <v>3.2413934120294099E-2</v>
      </c>
      <c r="E34" s="100">
        <v>3.3607408087325902E-2</v>
      </c>
      <c r="F34" s="100">
        <v>3.3929783768066601E-2</v>
      </c>
      <c r="G34" s="100">
        <v>3.3940805382325197E-2</v>
      </c>
      <c r="H34" s="100">
        <v>3.4065949697961097E-2</v>
      </c>
      <c r="I34" s="100">
        <v>3.3814886230777802E-2</v>
      </c>
      <c r="J34" s="100">
        <v>3.3507073100054699E-2</v>
      </c>
      <c r="K34" s="100">
        <v>3.3721845912676698E-2</v>
      </c>
      <c r="L34" s="100">
        <v>3.3212087648075803E-2</v>
      </c>
      <c r="M34" s="100">
        <v>3.2045628911168002E-2</v>
      </c>
      <c r="N34" s="101">
        <v>3.1532529342885002E-2</v>
      </c>
      <c r="O34" s="102">
        <v>3.3129478134138302E-2</v>
      </c>
      <c r="P34" s="103"/>
      <c r="Q34" s="104"/>
    </row>
    <row r="35" spans="1:17" ht="14.4" customHeight="1">
      <c r="A35" s="22"/>
      <c r="B35" s="37">
        <v>2013</v>
      </c>
      <c r="C35" s="105">
        <v>3.1817805835464098E-2</v>
      </c>
      <c r="D35" s="106">
        <v>3.2237581816493797E-2</v>
      </c>
      <c r="E35" s="106">
        <v>3.3988755904737898E-2</v>
      </c>
      <c r="F35" s="106">
        <v>3.4012864214348397E-2</v>
      </c>
      <c r="G35" s="106">
        <v>3.4018574280977203E-2</v>
      </c>
      <c r="H35" s="106">
        <v>3.3596662484537299E-2</v>
      </c>
      <c r="I35" s="106">
        <v>3.3145456727407603E-2</v>
      </c>
      <c r="J35" s="106">
        <v>3.3347583964237003E-2</v>
      </c>
      <c r="K35" s="106">
        <v>3.3873507991723298E-2</v>
      </c>
      <c r="L35" s="106">
        <v>3.3461955601897998E-2</v>
      </c>
      <c r="M35" s="106">
        <v>3.2778556061914897E-2</v>
      </c>
      <c r="N35" s="107">
        <v>3.1869098226162802E-2</v>
      </c>
      <c r="O35" s="108">
        <v>3.3186141896065703E-2</v>
      </c>
      <c r="P35" s="42">
        <f t="shared" ref="P35:P45" si="1">O35/O34-1</f>
        <v>1.7103729101308751E-3</v>
      </c>
      <c r="Q35" s="104"/>
    </row>
    <row r="36" spans="1:17" ht="14.4" customHeight="1">
      <c r="A36" s="22"/>
      <c r="B36" s="37">
        <v>2014</v>
      </c>
      <c r="C36" s="105">
        <v>3.2178454707549403E-2</v>
      </c>
      <c r="D36" s="106">
        <v>3.3013190500941501E-2</v>
      </c>
      <c r="E36" s="106">
        <v>3.4258242853312401E-2</v>
      </c>
      <c r="F36" s="106">
        <v>3.4452252850357599E-2</v>
      </c>
      <c r="G36" s="106">
        <v>3.4289889463488203E-2</v>
      </c>
      <c r="H36" s="106">
        <v>3.4056278547467601E-2</v>
      </c>
      <c r="I36" s="106">
        <v>3.3412053331902197E-2</v>
      </c>
      <c r="J36" s="106">
        <v>3.3692989130390198E-2</v>
      </c>
      <c r="K36" s="106">
        <v>3.3768217867544401E-2</v>
      </c>
      <c r="L36" s="106">
        <v>3.32999314683112E-2</v>
      </c>
      <c r="M36" s="106">
        <v>3.2806306043221302E-2</v>
      </c>
      <c r="N36" s="107">
        <v>3.2365486829582998E-2</v>
      </c>
      <c r="O36" s="108">
        <v>3.3429911193480502E-2</v>
      </c>
      <c r="P36" s="42">
        <f t="shared" si="1"/>
        <v>7.3455148289984784E-3</v>
      </c>
      <c r="Q36" s="104"/>
    </row>
    <row r="37" spans="1:17" ht="14.4" customHeight="1">
      <c r="A37" s="22"/>
      <c r="B37" s="214">
        <v>2015</v>
      </c>
      <c r="C37" s="105">
        <v>3.21745902418651E-2</v>
      </c>
      <c r="D37" s="106">
        <v>3.28156385667078E-2</v>
      </c>
      <c r="E37" s="106">
        <v>3.3700444937947001E-2</v>
      </c>
      <c r="F37" s="106">
        <v>3.3900097534119301E-2</v>
      </c>
      <c r="G37" s="106">
        <v>3.3720224136512697E-2</v>
      </c>
      <c r="H37" s="106">
        <v>3.3526755193131502E-2</v>
      </c>
      <c r="I37" s="106">
        <v>3.3216726661249599E-2</v>
      </c>
      <c r="J37" s="106">
        <v>3.3184814330953598E-2</v>
      </c>
      <c r="K37" s="106">
        <v>3.3996697621540603E-2</v>
      </c>
      <c r="L37" s="106">
        <v>3.40592490810969E-2</v>
      </c>
      <c r="M37" s="106">
        <v>3.3199123328767802E-2</v>
      </c>
      <c r="N37" s="107">
        <v>3.2364833243887801E-2</v>
      </c>
      <c r="O37" s="108">
        <v>3.32695641078311E-2</v>
      </c>
      <c r="P37" s="42">
        <f t="shared" si="1"/>
        <v>-4.79651545352211E-3</v>
      </c>
      <c r="Q37" s="104"/>
    </row>
    <row r="38" spans="1:17" ht="14.4" customHeight="1">
      <c r="A38" s="22"/>
      <c r="B38" s="214">
        <v>2016</v>
      </c>
      <c r="C38" s="105">
        <v>3.2158253909098898E-2</v>
      </c>
      <c r="D38" s="106">
        <v>3.2640208444033897E-2</v>
      </c>
      <c r="E38" s="106">
        <v>3.4235599122441798E-2</v>
      </c>
      <c r="F38" s="106">
        <v>3.3929730653260402E-2</v>
      </c>
      <c r="G38" s="106">
        <v>3.42315637730711E-2</v>
      </c>
      <c r="H38" s="106">
        <v>3.3909731198972302E-2</v>
      </c>
      <c r="I38" s="106">
        <v>3.3524259056451997E-2</v>
      </c>
      <c r="J38" s="106">
        <v>3.3243000000000002E-2</v>
      </c>
      <c r="K38" s="106">
        <v>3.3985497201385599E-2</v>
      </c>
      <c r="L38" s="106">
        <v>3.3333538231071602E-2</v>
      </c>
      <c r="M38" s="106">
        <v>3.2591569349782003E-2</v>
      </c>
      <c r="N38" s="107">
        <v>3.2611495727555902E-2</v>
      </c>
      <c r="O38" s="108">
        <v>3.3372327894592498E-2</v>
      </c>
      <c r="P38" s="42">
        <f t="shared" si="1"/>
        <v>3.0888227578915739E-3</v>
      </c>
      <c r="Q38" s="104"/>
    </row>
    <row r="39" spans="1:17" ht="14.4" customHeight="1">
      <c r="A39" s="22"/>
      <c r="B39" s="214">
        <v>2017</v>
      </c>
      <c r="C39" s="105">
        <v>3.2744991207778899E-2</v>
      </c>
      <c r="D39" s="106">
        <v>3.29952698234924E-2</v>
      </c>
      <c r="E39" s="106">
        <v>3.4068480371927203E-2</v>
      </c>
      <c r="F39" s="106">
        <v>3.44290938884955E-2</v>
      </c>
      <c r="G39" s="106">
        <v>3.4439999999999998E-2</v>
      </c>
      <c r="H39" s="106">
        <v>3.4555351969310602E-2</v>
      </c>
      <c r="I39" s="106">
        <v>3.38012924286622E-2</v>
      </c>
      <c r="J39" s="106">
        <v>3.3940999999999999E-2</v>
      </c>
      <c r="K39" s="106">
        <v>3.3155226351099298E-2</v>
      </c>
      <c r="L39" s="106">
        <v>3.3003554051710897E-2</v>
      </c>
      <c r="M39" s="106">
        <v>3.28799920472478E-2</v>
      </c>
      <c r="N39" s="107">
        <v>3.2233687302166802E-2</v>
      </c>
      <c r="O39" s="108">
        <v>3.3462946207739999E-2</v>
      </c>
      <c r="P39" s="42">
        <f t="shared" si="1"/>
        <v>2.7153728512354647E-3</v>
      </c>
      <c r="Q39" s="104"/>
    </row>
    <row r="40" spans="1:17" ht="14.4" customHeight="1">
      <c r="A40" s="22"/>
      <c r="B40" s="214">
        <v>2018</v>
      </c>
      <c r="C40" s="105">
        <v>3.2611701353265903E-2</v>
      </c>
      <c r="D40" s="106">
        <v>3.3042222222222202E-2</v>
      </c>
      <c r="E40" s="106">
        <v>3.4576382294931901E-2</v>
      </c>
      <c r="F40" s="106">
        <v>3.4065762359732403E-2</v>
      </c>
      <c r="G40" s="106">
        <v>3.4436135383380098E-2</v>
      </c>
      <c r="H40" s="106">
        <v>3.4687642988770001E-2</v>
      </c>
      <c r="I40" s="106">
        <v>3.41138207428648E-2</v>
      </c>
      <c r="J40" s="106">
        <v>3.4231236364171698E-2</v>
      </c>
      <c r="K40" s="106">
        <v>3.3860148714465098E-2</v>
      </c>
      <c r="L40" s="106">
        <v>3.3436937072315702E-2</v>
      </c>
      <c r="M40" s="106">
        <v>3.3184630792155001E-2</v>
      </c>
      <c r="N40" s="107">
        <v>3.3068492458646903E-2</v>
      </c>
      <c r="O40" s="108">
        <v>3.3745711650364198E-2</v>
      </c>
      <c r="P40" s="42">
        <f t="shared" si="1"/>
        <v>8.4501060028836505E-3</v>
      </c>
      <c r="Q40" s="104"/>
    </row>
    <row r="41" spans="1:17" ht="14.4" customHeight="1">
      <c r="A41" s="22"/>
      <c r="B41" s="214">
        <v>2019</v>
      </c>
      <c r="C41" s="105">
        <v>3.2965437326692E-2</v>
      </c>
      <c r="D41" s="106">
        <v>3.3694719982931998E-2</v>
      </c>
      <c r="E41" s="106">
        <v>3.4760915937600598E-2</v>
      </c>
      <c r="F41" s="106">
        <v>3.4320327672412498E-2</v>
      </c>
      <c r="G41" s="106">
        <v>3.4634386706094103E-2</v>
      </c>
      <c r="H41" s="106">
        <v>3.4341050045387497E-2</v>
      </c>
      <c r="I41" s="106">
        <v>3.43596193861435E-2</v>
      </c>
      <c r="J41" s="106">
        <v>3.4281371098329502E-2</v>
      </c>
      <c r="K41" s="106">
        <v>3.4896277305989598E-2</v>
      </c>
      <c r="L41" s="106">
        <v>3.4526407736010199E-2</v>
      </c>
      <c r="M41" s="106">
        <v>3.3417468015936098E-2</v>
      </c>
      <c r="N41" s="107">
        <v>3.26582548539723E-2</v>
      </c>
      <c r="O41" s="108">
        <v>3.3937037958735303E-2</v>
      </c>
      <c r="P41" s="42">
        <f t="shared" si="1"/>
        <v>5.6696480534599303E-3</v>
      </c>
      <c r="Q41" s="77"/>
    </row>
    <row r="42" spans="1:17" ht="14.4" customHeight="1">
      <c r="A42" s="22"/>
      <c r="B42" s="214">
        <v>2020</v>
      </c>
      <c r="C42" s="105">
        <v>3.32337826354775E-2</v>
      </c>
      <c r="D42" s="106">
        <v>3.39828078273261E-2</v>
      </c>
      <c r="E42" s="106">
        <v>3.4167390312466003E-2</v>
      </c>
      <c r="F42" s="106">
        <v>3.4629300273036297E-2</v>
      </c>
      <c r="G42" s="106">
        <v>3.5394208681701601E-2</v>
      </c>
      <c r="H42" s="106">
        <v>3.47430631026691E-2</v>
      </c>
      <c r="I42" s="106">
        <v>3.5099079330957503E-2</v>
      </c>
      <c r="J42" s="106">
        <v>3.5201811298529097E-2</v>
      </c>
      <c r="K42" s="106">
        <v>3.5190480420044398E-2</v>
      </c>
      <c r="L42" s="106">
        <v>3.4525237481464799E-2</v>
      </c>
      <c r="M42" s="106">
        <v>3.3525491942378603E-2</v>
      </c>
      <c r="N42" s="107">
        <v>3.33349360757604E-2</v>
      </c>
      <c r="O42" s="108">
        <v>3.4112160000000002E-2</v>
      </c>
      <c r="P42" s="42">
        <f t="shared" si="1"/>
        <v>5.1602040660601034E-3</v>
      </c>
      <c r="Q42" s="104"/>
    </row>
    <row r="43" spans="1:17" ht="14.4" customHeight="1">
      <c r="A43" s="22"/>
      <c r="B43" s="214">
        <v>2021</v>
      </c>
      <c r="C43" s="105">
        <v>3.3681551057796098E-2</v>
      </c>
      <c r="D43" s="106">
        <v>3.4587439972645601E-2</v>
      </c>
      <c r="E43" s="106">
        <v>3.49223495413978E-2</v>
      </c>
      <c r="F43" s="106">
        <v>3.46266814163321E-2</v>
      </c>
      <c r="G43" s="106">
        <v>3.49021393414626E-2</v>
      </c>
      <c r="H43" s="106">
        <v>3.45546631460662E-2</v>
      </c>
      <c r="I43" s="106">
        <v>3.4796756845776301E-2</v>
      </c>
      <c r="J43" s="106">
        <v>3.5414228595007501E-2</v>
      </c>
      <c r="K43" s="106">
        <v>3.4713550366990802E-2</v>
      </c>
      <c r="L43" s="106">
        <v>3.4308542682823198E-2</v>
      </c>
      <c r="M43" s="106">
        <v>3.3048522154016297E-2</v>
      </c>
      <c r="N43" s="107">
        <v>3.3612395124754099E-2</v>
      </c>
      <c r="O43" s="108">
        <v>3.4421799678948602E-2</v>
      </c>
      <c r="P43" s="42">
        <f t="shared" si="1"/>
        <v>9.0771056112717297E-3</v>
      </c>
      <c r="Q43" s="104"/>
    </row>
    <row r="44" spans="1:17" ht="14.4" customHeight="1">
      <c r="A44" s="22"/>
      <c r="B44" s="214">
        <v>2022</v>
      </c>
      <c r="C44" s="105">
        <v>3.3418516229625599E-2</v>
      </c>
      <c r="D44" s="106">
        <v>3.4741207477945797E-2</v>
      </c>
      <c r="E44" s="106">
        <v>3.5512662287271103E-2</v>
      </c>
      <c r="F44" s="106">
        <v>3.5568209777648997E-2</v>
      </c>
      <c r="G44" s="106">
        <v>3.5483721578447799E-2</v>
      </c>
      <c r="H44" s="106">
        <v>3.5299999999999998E-2</v>
      </c>
      <c r="I44" s="106">
        <v>3.4516785458536821E-2</v>
      </c>
      <c r="J44" s="106">
        <v>3.456229839247256E-2</v>
      </c>
      <c r="K44" s="106">
        <v>3.484669920874011E-2</v>
      </c>
      <c r="L44" s="106">
        <v>3.4230740736574776E-2</v>
      </c>
      <c r="M44" s="106">
        <v>3.353282923193044E-2</v>
      </c>
      <c r="N44" s="107">
        <v>3.3147505790751756E-2</v>
      </c>
      <c r="O44" s="108">
        <v>3.4518738144936487E-2</v>
      </c>
      <c r="P44" s="42">
        <f t="shared" si="1"/>
        <v>2.8161940076354419E-3</v>
      </c>
      <c r="Q44" s="104"/>
    </row>
    <row r="45" spans="1:17" ht="14.4" customHeight="1">
      <c r="A45" s="22"/>
      <c r="B45" s="214">
        <v>2023</v>
      </c>
      <c r="C45" s="105">
        <v>3.3854878561984929E-2</v>
      </c>
      <c r="D45" s="106">
        <v>3.4603604577321291E-2</v>
      </c>
      <c r="E45" s="106">
        <v>3.4908895718183959E-2</v>
      </c>
      <c r="F45" s="106">
        <v>3.5734123255110196E-2</v>
      </c>
      <c r="G45" s="106">
        <v>3.5570920829075259E-2</v>
      </c>
      <c r="H45" s="106">
        <v>3.5402974904770575E-2</v>
      </c>
      <c r="I45" s="106">
        <v>3.5283211258000054E-2</v>
      </c>
      <c r="J45" s="106">
        <v>3.5637915872836587E-2</v>
      </c>
      <c r="K45" s="106">
        <v>3.5896594530447648E-2</v>
      </c>
      <c r="L45" s="106">
        <v>3.5075274685827135E-2</v>
      </c>
      <c r="M45" s="106">
        <v>3.4547912831612973E-2</v>
      </c>
      <c r="N45" s="107">
        <v>3.3991968749184961E-2</v>
      </c>
      <c r="O45" s="108">
        <v>3.5071553871784934E-2</v>
      </c>
      <c r="P45" s="42">
        <f t="shared" si="1"/>
        <v>1.6014945984621276E-2</v>
      </c>
      <c r="Q45" s="104"/>
    </row>
    <row r="46" spans="1:17" ht="15" customHeight="1" thickBot="1">
      <c r="A46" s="22"/>
      <c r="B46" s="215">
        <v>2024</v>
      </c>
      <c r="C46" s="109">
        <v>3.4232338478782175E-2</v>
      </c>
      <c r="D46" s="110">
        <v>3.4866254381940347E-2</v>
      </c>
      <c r="E46" s="110">
        <v>3.6245651001891595E-2</v>
      </c>
      <c r="F46" s="110">
        <v>3.6383641863319723E-2</v>
      </c>
      <c r="G46" s="110">
        <v>3.6336935266778052E-2</v>
      </c>
      <c r="H46" s="110">
        <v>3.6280527436353432E-2</v>
      </c>
      <c r="I46" s="110">
        <v>3.5663429757588849E-2</v>
      </c>
      <c r="J46" s="110">
        <v>3.5451462926719302E-2</v>
      </c>
      <c r="K46" s="110">
        <v>3.5383431538519902E-2</v>
      </c>
      <c r="L46" s="110"/>
      <c r="M46" s="110"/>
      <c r="N46" s="111"/>
      <c r="O46" s="112"/>
      <c r="P46" s="51"/>
      <c r="Q46" s="77"/>
    </row>
    <row r="47" spans="1:17" ht="14.4" customHeight="1">
      <c r="A47" s="6"/>
      <c r="B47" s="88" t="s">
        <v>43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117"/>
      <c r="N47" s="32"/>
      <c r="O47" s="225"/>
      <c r="P47" s="113"/>
      <c r="Q47" s="114"/>
    </row>
    <row r="48" spans="1:17" ht="14.4" customHeight="1">
      <c r="A48" s="6"/>
      <c r="B48" s="14" t="s">
        <v>44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82"/>
      <c r="N48" s="39"/>
      <c r="O48" s="115"/>
      <c r="P48" s="116"/>
      <c r="Q48" s="114"/>
    </row>
    <row r="49" spans="1:17" ht="14.4" customHeight="1">
      <c r="A49" s="6"/>
      <c r="B49" s="7"/>
      <c r="C49" s="7"/>
      <c r="D49" s="7"/>
      <c r="E49" s="11"/>
      <c r="F49" s="11"/>
      <c r="G49" s="11"/>
      <c r="H49" s="11"/>
      <c r="I49" s="11"/>
      <c r="J49" s="7"/>
      <c r="K49" s="7"/>
      <c r="L49" s="7"/>
      <c r="M49" s="82"/>
      <c r="N49" s="7"/>
      <c r="O49" s="7"/>
      <c r="P49" s="7"/>
      <c r="Q49" s="96"/>
    </row>
    <row r="50" spans="1:17" ht="14.4" customHeight="1">
      <c r="A50" s="6"/>
      <c r="B50" s="7"/>
      <c r="C50" s="7"/>
      <c r="D50" s="7"/>
      <c r="E50" s="72"/>
      <c r="F50" s="319" t="s">
        <v>46</v>
      </c>
      <c r="G50" s="320"/>
      <c r="H50" s="320"/>
      <c r="I50" s="320"/>
      <c r="J50" s="320"/>
      <c r="K50" s="7"/>
      <c r="L50" s="7"/>
      <c r="M50" s="7"/>
      <c r="N50" s="7"/>
      <c r="O50" s="7"/>
      <c r="P50" s="7"/>
      <c r="Q50" s="96"/>
    </row>
    <row r="51" spans="1:17" ht="15" customHeight="1" thickBot="1">
      <c r="A51" s="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8"/>
    </row>
    <row r="52" spans="1:17" ht="15" customHeight="1" thickBot="1">
      <c r="A52" s="22"/>
      <c r="B52" s="97"/>
      <c r="C52" s="24" t="s">
        <v>6</v>
      </c>
      <c r="D52" s="25" t="s">
        <v>7</v>
      </c>
      <c r="E52" s="25" t="s">
        <v>8</v>
      </c>
      <c r="F52" s="25" t="s">
        <v>9</v>
      </c>
      <c r="G52" s="25" t="s">
        <v>10</v>
      </c>
      <c r="H52" s="25" t="s">
        <v>11</v>
      </c>
      <c r="I52" s="25" t="s">
        <v>12</v>
      </c>
      <c r="J52" s="25" t="s">
        <v>13</v>
      </c>
      <c r="K52" s="25" t="s">
        <v>14</v>
      </c>
      <c r="L52" s="25" t="s">
        <v>15</v>
      </c>
      <c r="M52" s="25" t="s">
        <v>16</v>
      </c>
      <c r="N52" s="26" t="s">
        <v>17</v>
      </c>
      <c r="O52" s="98" t="s">
        <v>47</v>
      </c>
      <c r="P52" s="26" t="s">
        <v>33</v>
      </c>
      <c r="Q52" s="77"/>
    </row>
    <row r="53" spans="1:17" ht="14.4" customHeight="1">
      <c r="A53" s="22"/>
      <c r="B53" s="30">
        <v>2012</v>
      </c>
      <c r="C53" s="119">
        <v>116.746576647078</v>
      </c>
      <c r="D53" s="120">
        <v>108.47822352946901</v>
      </c>
      <c r="E53" s="120">
        <v>108.466086400487</v>
      </c>
      <c r="F53" s="120">
        <v>109.226572494511</v>
      </c>
      <c r="G53" s="120">
        <v>108.127562794995</v>
      </c>
      <c r="H53" s="120">
        <v>107.174932968142</v>
      </c>
      <c r="I53" s="120">
        <v>106.33398667386</v>
      </c>
      <c r="J53" s="120">
        <v>99.276291034768207</v>
      </c>
      <c r="K53" s="120">
        <v>99.967837020102607</v>
      </c>
      <c r="L53" s="120">
        <v>99.504875999069</v>
      </c>
      <c r="M53" s="120">
        <v>100.56988140611401</v>
      </c>
      <c r="N53" s="121">
        <v>100.93976488730399</v>
      </c>
      <c r="O53" s="122">
        <v>109.729406051136</v>
      </c>
      <c r="P53" s="103"/>
      <c r="Q53" s="77"/>
    </row>
    <row r="54" spans="1:17" ht="14.4" customHeight="1">
      <c r="A54" s="22"/>
      <c r="B54" s="37">
        <v>2013</v>
      </c>
      <c r="C54" s="123">
        <v>103.77864485362799</v>
      </c>
      <c r="D54" s="124">
        <v>106.26457175897001</v>
      </c>
      <c r="E54" s="124">
        <v>108.152665976199</v>
      </c>
      <c r="F54" s="124">
        <v>113.12487546488801</v>
      </c>
      <c r="G54" s="124">
        <v>115.163805539422</v>
      </c>
      <c r="H54" s="124">
        <v>114.73683064783199</v>
      </c>
      <c r="I54" s="124">
        <v>114.641574220715</v>
      </c>
      <c r="J54" s="124">
        <v>118.935479806757</v>
      </c>
      <c r="K54" s="124">
        <v>123.931477641445</v>
      </c>
      <c r="L54" s="124">
        <v>131.902045796257</v>
      </c>
      <c r="M54" s="124">
        <v>134.33644252985999</v>
      </c>
      <c r="N54" s="125">
        <v>133.848757232949</v>
      </c>
      <c r="O54" s="126">
        <v>127.260559553931</v>
      </c>
      <c r="P54" s="42">
        <f t="shared" ref="P54:P64" si="2">O54/O53-1</f>
        <v>0.15976714113102153</v>
      </c>
      <c r="Q54" s="77"/>
    </row>
    <row r="55" spans="1:17" ht="14.4" customHeight="1">
      <c r="A55" s="22"/>
      <c r="B55" s="37">
        <v>2014</v>
      </c>
      <c r="C55" s="123">
        <v>137.99039366468099</v>
      </c>
      <c r="D55" s="124">
        <v>137.87545205475399</v>
      </c>
      <c r="E55" s="124">
        <v>139.73194436979301</v>
      </c>
      <c r="F55" s="124">
        <v>139.85388703259099</v>
      </c>
      <c r="G55" s="124">
        <v>141.06184988906401</v>
      </c>
      <c r="H55" s="124">
        <v>140.83423613974401</v>
      </c>
      <c r="I55" s="124">
        <v>139.564238764495</v>
      </c>
      <c r="J55" s="124">
        <v>134.35724839288801</v>
      </c>
      <c r="K55" s="124">
        <v>133.68125403770799</v>
      </c>
      <c r="L55" s="124">
        <v>128.78022669864399</v>
      </c>
      <c r="M55" s="124">
        <v>127.57874342273701</v>
      </c>
      <c r="N55" s="125">
        <v>127.101192233801</v>
      </c>
      <c r="O55" s="126">
        <v>139.60855355034499</v>
      </c>
      <c r="P55" s="42">
        <f t="shared" si="2"/>
        <v>9.7029229163345887E-2</v>
      </c>
      <c r="Q55" s="77"/>
    </row>
    <row r="56" spans="1:17" ht="14.4" customHeight="1">
      <c r="A56" s="22"/>
      <c r="B56" s="214">
        <v>2015</v>
      </c>
      <c r="C56" s="123">
        <v>126.234998333178</v>
      </c>
      <c r="D56" s="124">
        <v>126.251798078794</v>
      </c>
      <c r="E56" s="124">
        <v>122.56525274408</v>
      </c>
      <c r="F56" s="124">
        <v>118.95769752819901</v>
      </c>
      <c r="G56" s="124">
        <v>114.362887712649</v>
      </c>
      <c r="H56" s="124">
        <v>106.421536711204</v>
      </c>
      <c r="I56" s="124">
        <v>104.17479390267501</v>
      </c>
      <c r="J56" s="124">
        <v>103.64284158074599</v>
      </c>
      <c r="K56" s="124">
        <v>104.75918706377399</v>
      </c>
      <c r="L56" s="124">
        <v>104.98864743192</v>
      </c>
      <c r="M56" s="124">
        <v>104.736702727229</v>
      </c>
      <c r="N56" s="125">
        <v>106.158591327408</v>
      </c>
      <c r="O56" s="126">
        <v>113.965716468137</v>
      </c>
      <c r="P56" s="42">
        <f t="shared" si="2"/>
        <v>-0.18367669050421609</v>
      </c>
      <c r="Q56" s="77"/>
    </row>
    <row r="57" spans="1:17" ht="14.4" customHeight="1">
      <c r="A57" s="22"/>
      <c r="B57" s="214">
        <v>2016</v>
      </c>
      <c r="C57" s="123">
        <v>103.082139251832</v>
      </c>
      <c r="D57" s="124">
        <v>103.54875440107401</v>
      </c>
      <c r="E57" s="124">
        <v>103.77644725181401</v>
      </c>
      <c r="F57" s="124">
        <v>103.72498413471</v>
      </c>
      <c r="G57" s="127">
        <v>114.193159477457</v>
      </c>
      <c r="H57" s="127">
        <v>114.71014648980599</v>
      </c>
      <c r="I57" s="127">
        <v>117.815391150023</v>
      </c>
      <c r="J57" s="127">
        <v>121.263944487445</v>
      </c>
      <c r="K57" s="127">
        <v>119.280461837991</v>
      </c>
      <c r="L57" s="124">
        <v>124.32318632430901</v>
      </c>
      <c r="M57" s="124">
        <v>126.449874628074</v>
      </c>
      <c r="N57" s="125">
        <v>126.984560617287</v>
      </c>
      <c r="O57" s="126">
        <v>119.857365083977</v>
      </c>
      <c r="P57" s="42">
        <f t="shared" si="2"/>
        <v>5.1696675091646549E-2</v>
      </c>
      <c r="Q57" s="77"/>
    </row>
    <row r="58" spans="1:17" ht="14.4" customHeight="1">
      <c r="A58" s="22"/>
      <c r="B58" s="214">
        <v>2017</v>
      </c>
      <c r="C58" s="123">
        <v>125.51491272697901</v>
      </c>
      <c r="D58" s="124">
        <v>130.04479604923301</v>
      </c>
      <c r="E58" s="124">
        <v>131.78788091828201</v>
      </c>
      <c r="F58" s="124">
        <v>132.64660437787299</v>
      </c>
      <c r="G58" s="124">
        <v>134.17685059781499</v>
      </c>
      <c r="H58" s="124">
        <v>134.47735016772901</v>
      </c>
      <c r="I58" s="124">
        <v>133.962180025957</v>
      </c>
      <c r="J58" s="127">
        <v>136.17047580855399</v>
      </c>
      <c r="K58" s="127">
        <v>134.62693788195099</v>
      </c>
      <c r="L58" s="127">
        <v>135.52099941310601</v>
      </c>
      <c r="M58" s="127">
        <v>136.49021054262101</v>
      </c>
      <c r="N58" s="45">
        <v>134.70101577659301</v>
      </c>
      <c r="O58" s="126">
        <v>137.63314963389701</v>
      </c>
      <c r="P58" s="42">
        <f t="shared" si="2"/>
        <v>0.14830782019499233</v>
      </c>
      <c r="Q58" s="77"/>
    </row>
    <row r="59" spans="1:17" ht="14.4" customHeight="1">
      <c r="A59" s="22"/>
      <c r="B59" s="214">
        <v>2018</v>
      </c>
      <c r="C59" s="128">
        <v>134.178132266684</v>
      </c>
      <c r="D59" s="127">
        <v>134.657581710611</v>
      </c>
      <c r="E59" s="127">
        <v>134.838484470716</v>
      </c>
      <c r="F59" s="127">
        <v>134.559910433715</v>
      </c>
      <c r="G59" s="127">
        <v>137.55219428469201</v>
      </c>
      <c r="H59" s="127">
        <v>138.33439330685201</v>
      </c>
      <c r="I59" s="127">
        <v>137.797547277386</v>
      </c>
      <c r="J59" s="124">
        <v>134.043314204339</v>
      </c>
      <c r="K59" s="124">
        <v>133.90107575073699</v>
      </c>
      <c r="L59" s="124">
        <v>134.068542096832</v>
      </c>
      <c r="M59" s="124">
        <v>130.98724895935101</v>
      </c>
      <c r="N59" s="40">
        <v>130.73793845807199</v>
      </c>
      <c r="O59" s="126">
        <v>138.89217153850501</v>
      </c>
      <c r="P59" s="42">
        <f t="shared" si="2"/>
        <v>9.1476647011057288E-3</v>
      </c>
      <c r="Q59" s="77"/>
    </row>
    <row r="60" spans="1:17" ht="14.4" customHeight="1">
      <c r="A60" s="22"/>
      <c r="B60" s="214">
        <v>2019</v>
      </c>
      <c r="C60" s="123">
        <v>129.58899345402401</v>
      </c>
      <c r="D60" s="127">
        <v>130.30810458523101</v>
      </c>
      <c r="E60" s="127">
        <v>132.88740742750099</v>
      </c>
      <c r="F60" s="127">
        <v>139.268495700183</v>
      </c>
      <c r="G60" s="127">
        <v>138.60987542033899</v>
      </c>
      <c r="H60" s="127">
        <v>145.80767163047</v>
      </c>
      <c r="I60" s="127">
        <v>144.20448100232801</v>
      </c>
      <c r="J60" s="127">
        <v>149.29933838122199</v>
      </c>
      <c r="K60" s="127">
        <v>151.116252210167</v>
      </c>
      <c r="L60" s="127">
        <v>153.021054038709</v>
      </c>
      <c r="M60" s="127">
        <v>156.30197235769799</v>
      </c>
      <c r="N60" s="45">
        <v>161.84692646805399</v>
      </c>
      <c r="O60" s="126">
        <v>148.67766192430199</v>
      </c>
      <c r="P60" s="42">
        <f t="shared" si="2"/>
        <v>7.0453865595183407E-2</v>
      </c>
      <c r="Q60" s="77"/>
    </row>
    <row r="61" spans="1:17" ht="14.4" customHeight="1">
      <c r="A61" s="22"/>
      <c r="B61" s="214">
        <v>2020</v>
      </c>
      <c r="C61" s="128">
        <v>165.66273618239001</v>
      </c>
      <c r="D61" s="127">
        <v>166.26259281404799</v>
      </c>
      <c r="E61" s="127">
        <v>161.699726274178</v>
      </c>
      <c r="F61" s="127">
        <v>162.62956570415901</v>
      </c>
      <c r="G61" s="127">
        <v>162.99389000929099</v>
      </c>
      <c r="H61" s="124">
        <v>162.098011310652</v>
      </c>
      <c r="I61" s="124">
        <v>163.52635215402401</v>
      </c>
      <c r="J61" s="127">
        <v>165.81261271560501</v>
      </c>
      <c r="K61" s="127">
        <v>171.581899471242</v>
      </c>
      <c r="L61" s="127">
        <v>173.43972730166499</v>
      </c>
      <c r="M61" s="127">
        <v>178.63599345851301</v>
      </c>
      <c r="N61" s="45">
        <v>178.53092554520799</v>
      </c>
      <c r="O61" s="126">
        <v>172.01813078645301</v>
      </c>
      <c r="P61" s="42">
        <f t="shared" si="2"/>
        <v>0.15698705884973241</v>
      </c>
      <c r="Q61" s="77"/>
    </row>
    <row r="62" spans="1:17" ht="14.4" customHeight="1">
      <c r="A62" s="22"/>
      <c r="B62" s="214">
        <v>2021</v>
      </c>
      <c r="C62" s="128">
        <v>183.833775572837</v>
      </c>
      <c r="D62" s="127">
        <v>184.666990845378</v>
      </c>
      <c r="E62" s="127">
        <v>184.39559919622201</v>
      </c>
      <c r="F62" s="127">
        <v>196.076387564046</v>
      </c>
      <c r="G62" s="127">
        <v>202.12649373862399</v>
      </c>
      <c r="H62" s="127">
        <v>202.21670262025</v>
      </c>
      <c r="I62" s="127">
        <v>208.19042521461901</v>
      </c>
      <c r="J62" s="127">
        <v>208.587756030572</v>
      </c>
      <c r="K62" s="127">
        <v>208.269377189377</v>
      </c>
      <c r="L62" s="127">
        <v>204.39313692524399</v>
      </c>
      <c r="M62" s="127">
        <v>214.95631437532299</v>
      </c>
      <c r="N62" s="45">
        <v>217.01980907697401</v>
      </c>
      <c r="O62" s="126">
        <v>199.63508832020599</v>
      </c>
      <c r="P62" s="42">
        <f t="shared" si="2"/>
        <v>0.16054678310646953</v>
      </c>
      <c r="Q62" s="77"/>
    </row>
    <row r="63" spans="1:17" ht="15" customHeight="1">
      <c r="A63" s="22"/>
      <c r="B63" s="214">
        <v>2022</v>
      </c>
      <c r="C63" s="228">
        <v>216.79001571220013</v>
      </c>
      <c r="D63" s="229">
        <v>226.64554870050804</v>
      </c>
      <c r="E63" s="229">
        <v>227.73955313582309</v>
      </c>
      <c r="F63" s="229">
        <v>228.97282719467069</v>
      </c>
      <c r="G63" s="229">
        <v>228.72738590015763</v>
      </c>
      <c r="H63" s="229">
        <v>229.29570876269608</v>
      </c>
      <c r="I63" s="229">
        <v>229.39098853820036</v>
      </c>
      <c r="J63" s="229">
        <v>231.69824956367975</v>
      </c>
      <c r="K63" s="229">
        <v>228.49945637391272</v>
      </c>
      <c r="L63" s="229">
        <v>225.54470244442234</v>
      </c>
      <c r="M63" s="229">
        <v>223.700789758989</v>
      </c>
      <c r="N63" s="229">
        <v>223.57928029039209</v>
      </c>
      <c r="O63" s="126">
        <v>200.63508832020599</v>
      </c>
      <c r="P63" s="42">
        <f t="shared" si="2"/>
        <v>5.0091394674869338E-3</v>
      </c>
      <c r="Q63" s="77"/>
    </row>
    <row r="64" spans="1:17" ht="15" customHeight="1">
      <c r="A64" s="22"/>
      <c r="B64" s="214">
        <v>2023</v>
      </c>
      <c r="C64" s="228">
        <v>223.61667427022641</v>
      </c>
      <c r="D64" s="229">
        <v>223.37743094456781</v>
      </c>
      <c r="E64" s="229">
        <v>223.45035527890556</v>
      </c>
      <c r="F64" s="229">
        <v>224.60841374117575</v>
      </c>
      <c r="G64" s="229">
        <v>225.16529116667317</v>
      </c>
      <c r="H64" s="229">
        <v>225.56252032653003</v>
      </c>
      <c r="I64" s="127">
        <v>225.41557860431038</v>
      </c>
      <c r="J64" s="127">
        <v>188.10478186531319</v>
      </c>
      <c r="K64" s="127">
        <v>185.91320301893305</v>
      </c>
      <c r="L64" s="127">
        <v>190.76195070245981</v>
      </c>
      <c r="M64" s="127">
        <v>192.128050061945</v>
      </c>
      <c r="N64" s="229">
        <v>188.9257810669904</v>
      </c>
      <c r="O64" s="126">
        <v>207.56978846434984</v>
      </c>
      <c r="P64" s="42">
        <f t="shared" si="2"/>
        <v>3.4563745565164172E-2</v>
      </c>
      <c r="Q64" s="77"/>
    </row>
    <row r="65" spans="1:17" ht="15" customHeight="1" thickBot="1">
      <c r="A65" s="22"/>
      <c r="B65" s="215">
        <v>2024</v>
      </c>
      <c r="C65" s="287">
        <v>188.99783012638693</v>
      </c>
      <c r="D65" s="216">
        <v>202.43435772782627</v>
      </c>
      <c r="E65" s="216">
        <v>203.58112786505814</v>
      </c>
      <c r="F65" s="216">
        <v>202.87944312331973</v>
      </c>
      <c r="G65" s="216">
        <v>202.8757525198271</v>
      </c>
      <c r="H65" s="216">
        <v>191.54099993368212</v>
      </c>
      <c r="I65" s="274">
        <v>199.51978096584526</v>
      </c>
      <c r="J65" s="274">
        <v>199.91338844285838</v>
      </c>
      <c r="K65" s="274">
        <v>204.0527787788881</v>
      </c>
      <c r="L65" s="216"/>
      <c r="M65" s="216"/>
      <c r="N65" s="216"/>
      <c r="O65" s="129"/>
      <c r="P65" s="51"/>
      <c r="Q65" s="77"/>
    </row>
    <row r="66" spans="1:17" ht="14.4" customHeight="1">
      <c r="A66" s="6"/>
      <c r="B66" s="88" t="s">
        <v>43</v>
      </c>
      <c r="C66" s="32"/>
      <c r="D66" s="32"/>
      <c r="E66" s="32"/>
      <c r="F66" s="32"/>
      <c r="G66" s="32"/>
      <c r="H66" s="7"/>
      <c r="I66" s="53"/>
      <c r="J66" s="53"/>
      <c r="K66" s="53"/>
      <c r="L66" s="53"/>
      <c r="M66" s="53"/>
      <c r="N66" s="32"/>
      <c r="O66" s="225"/>
      <c r="P66" s="113"/>
      <c r="Q66" s="114"/>
    </row>
    <row r="67" spans="1:17" ht="14.4" customHeight="1">
      <c r="A67" s="6"/>
      <c r="B67" s="14"/>
      <c r="C67" s="39"/>
      <c r="D67" s="39"/>
      <c r="E67" s="39"/>
      <c r="F67" s="39"/>
      <c r="G67" s="39"/>
      <c r="H67" s="7"/>
      <c r="I67" s="7"/>
      <c r="J67" s="7"/>
      <c r="K67" s="7"/>
      <c r="L67" s="7"/>
      <c r="M67" s="7"/>
      <c r="N67" s="39"/>
      <c r="O67" s="300"/>
      <c r="P67" s="116"/>
      <c r="Q67" s="114"/>
    </row>
    <row r="68" spans="1:17" ht="14.4" customHeight="1">
      <c r="A68" s="6"/>
      <c r="B68" s="61" t="s">
        <v>22</v>
      </c>
      <c r="C68" s="15"/>
      <c r="D68" s="15"/>
      <c r="E68" s="15"/>
      <c r="F68" s="15"/>
      <c r="G68" s="15"/>
      <c r="H68" s="15"/>
      <c r="I68" s="7"/>
      <c r="J68" s="7"/>
      <c r="K68" s="7"/>
      <c r="L68" s="7"/>
      <c r="M68" s="7"/>
      <c r="N68" s="7"/>
      <c r="O68" s="7"/>
      <c r="P68" s="7"/>
      <c r="Q68" s="96"/>
    </row>
    <row r="69" spans="1:17" ht="16.5" customHeight="1">
      <c r="A69" s="52"/>
      <c r="B69" s="130"/>
      <c r="C69" s="66" t="s">
        <v>23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52"/>
      <c r="B70" s="65"/>
      <c r="C70" s="66" t="s">
        <v>24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18"/>
    </row>
    <row r="71" spans="1:17" ht="14.4" customHeight="1">
      <c r="A71" s="52"/>
      <c r="B71" s="131"/>
      <c r="C71" s="66" t="s">
        <v>25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96"/>
    </row>
    <row r="72" spans="1:17" ht="14.4" customHeight="1">
      <c r="A72" s="6"/>
      <c r="B72" s="89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6"/>
    </row>
    <row r="73" spans="1:17" ht="14.4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96"/>
    </row>
    <row r="74" spans="1:17" ht="14.4" customHeight="1">
      <c r="A74" s="91"/>
      <c r="B74" s="92"/>
      <c r="C74" s="133"/>
      <c r="D74" s="133"/>
      <c r="E74" s="133"/>
      <c r="F74" s="134"/>
      <c r="G74" s="134"/>
      <c r="H74" s="134"/>
      <c r="I74" s="134"/>
      <c r="J74" s="134"/>
      <c r="K74" s="134"/>
      <c r="L74" s="133"/>
      <c r="M74" s="92"/>
      <c r="N74" s="92"/>
      <c r="O74" s="92"/>
      <c r="P74" s="92"/>
      <c r="Q74" s="135"/>
    </row>
  </sheetData>
  <mergeCells count="4">
    <mergeCell ref="F10:J10"/>
    <mergeCell ref="G12:I12"/>
    <mergeCell ref="G31:I31"/>
    <mergeCell ref="F50:J50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1"/>
  <sheetViews>
    <sheetView showGridLines="0" zoomScale="80" zoomScaleNormal="80" workbookViewId="0">
      <pane xSplit="2" ySplit="7" topLeftCell="C268" activePane="bottomRight" state="frozen"/>
      <selection pane="topRight" activeCell="C1" sqref="C1"/>
      <selection pane="bottomLeft" activeCell="A8" sqref="A8"/>
      <selection pane="bottomRight" activeCell="H280" sqref="H280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71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48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49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321" t="s">
        <v>50</v>
      </c>
      <c r="D5" s="322"/>
      <c r="E5" s="322"/>
      <c r="F5" s="322"/>
      <c r="G5" s="322"/>
      <c r="H5" s="322"/>
      <c r="I5" s="322"/>
      <c r="J5" s="322"/>
      <c r="K5" s="323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51</v>
      </c>
      <c r="C7" s="139" t="s">
        <v>52</v>
      </c>
      <c r="D7" s="140" t="s">
        <v>53</v>
      </c>
      <c r="E7" s="140" t="s">
        <v>54</v>
      </c>
      <c r="F7" s="141" t="s">
        <v>55</v>
      </c>
      <c r="G7" s="142" t="s">
        <v>56</v>
      </c>
      <c r="H7" s="140" t="s">
        <v>57</v>
      </c>
      <c r="I7" s="143" t="s">
        <v>58</v>
      </c>
      <c r="J7" s="142" t="s">
        <v>45</v>
      </c>
      <c r="K7" s="144" t="s">
        <v>59</v>
      </c>
      <c r="L7" s="145" t="s">
        <v>60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61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61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61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61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61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61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61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61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61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61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61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61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62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62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62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62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62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62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62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62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62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62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62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62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63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63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63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63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63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63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63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63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63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63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63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63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64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64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64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64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64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64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64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64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64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64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64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64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65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65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65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65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65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65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65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65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65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65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65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65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66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66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66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66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66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66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66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66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66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66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66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66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67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67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67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67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67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67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67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67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67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67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67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67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68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68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68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68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68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68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68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68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68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68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68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68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69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69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69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69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69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69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69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69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69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69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69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69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70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70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70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70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70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70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70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70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70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70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70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70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71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72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73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74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75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76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77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77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77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78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77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78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78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78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78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78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78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78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79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80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81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82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82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83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84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85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86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87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88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89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90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84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91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92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93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93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93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80" si="17">E247/H247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2">
        <f>E248+D248</f>
        <v>15.91</v>
      </c>
      <c r="D248" s="237">
        <v>0</v>
      </c>
      <c r="E248" s="233">
        <v>15.91</v>
      </c>
      <c r="F248" s="148">
        <f>C248/H248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2">
        <f t="shared" si="15"/>
        <v>216.79001571220013</v>
      </c>
      <c r="L248" s="227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3">
        <f t="shared" ref="C249:C273" si="18">E249+D249</f>
        <v>17.211752500934708</v>
      </c>
      <c r="D249" s="238">
        <v>1.75250093470559E-3</v>
      </c>
      <c r="E249" s="234">
        <v>17.21</v>
      </c>
      <c r="F249" s="156">
        <f t="shared" ref="F249:F280" si="19">C249/H249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3">
        <f t="shared" si="15"/>
        <v>226.64554870050804</v>
      </c>
      <c r="L249" s="226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3">
        <f t="shared" si="18"/>
        <v>17.776360207407869</v>
      </c>
      <c r="D250" s="238">
        <v>6.3602074078710101E-3</v>
      </c>
      <c r="E250" s="234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3">
        <f t="shared" si="15"/>
        <v>227.73955313582309</v>
      </c>
      <c r="L250" s="226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3">
        <f t="shared" si="18"/>
        <v>17.920605837801471</v>
      </c>
      <c r="D251" s="239">
        <v>6.0583780146866403E-4</v>
      </c>
      <c r="E251" s="235">
        <v>17.920000000000002</v>
      </c>
      <c r="F251" s="217">
        <f t="shared" si="19"/>
        <v>0.43550525742548957</v>
      </c>
      <c r="G251" s="218">
        <f t="shared" si="17"/>
        <v>0.4354905343993779</v>
      </c>
      <c r="H251" s="219">
        <v>41.149000000000001</v>
      </c>
      <c r="I251" s="220">
        <v>4.0417428595393698E-2</v>
      </c>
      <c r="J251" s="221">
        <v>3.5568209777648997E-2</v>
      </c>
      <c r="K251" s="224">
        <f t="shared" si="15"/>
        <v>228.97282719467069</v>
      </c>
      <c r="L251" s="226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3">
        <f t="shared" si="18"/>
        <v>17.810328417923383</v>
      </c>
      <c r="D252" s="239">
        <v>3.2841792338313201E-4</v>
      </c>
      <c r="E252" s="235">
        <v>17.809999999999999</v>
      </c>
      <c r="F252" s="217">
        <f t="shared" si="19"/>
        <v>0.43697748706814321</v>
      </c>
      <c r="G252" s="218">
        <f t="shared" si="17"/>
        <v>0.43696942931449034</v>
      </c>
      <c r="H252" s="219">
        <v>40.758000000000003</v>
      </c>
      <c r="I252" s="220">
        <v>4.0115362983394402E-2</v>
      </c>
      <c r="J252" s="221">
        <v>3.5483721578447799E-2</v>
      </c>
      <c r="K252" s="224">
        <f t="shared" si="15"/>
        <v>228.72738590015763</v>
      </c>
      <c r="L252" s="226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3">
        <f t="shared" si="18"/>
        <v>17.760328417923386</v>
      </c>
      <c r="D253" s="239">
        <v>3.2841792338313201E-4</v>
      </c>
      <c r="E253" s="235">
        <v>17.760000000000002</v>
      </c>
      <c r="F253" s="217">
        <f t="shared" si="19"/>
        <v>0.4464637611343234</v>
      </c>
      <c r="G253" s="218">
        <f t="shared" si="17"/>
        <v>0.44645550527903471</v>
      </c>
      <c r="H253" s="219">
        <v>39.78</v>
      </c>
      <c r="I253" s="220">
        <v>3.9899999999999998E-2</v>
      </c>
      <c r="J253" s="221">
        <v>3.5299999999999998E-2</v>
      </c>
      <c r="K253" s="224">
        <f t="shared" si="15"/>
        <v>229.29570876269608</v>
      </c>
      <c r="L253" s="226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4">
        <f t="shared" si="18"/>
        <v>17.48</v>
      </c>
      <c r="D254" s="239">
        <v>0</v>
      </c>
      <c r="E254" s="235">
        <v>17.48</v>
      </c>
      <c r="F254" s="217">
        <f t="shared" si="19"/>
        <v>0.42540764176198587</v>
      </c>
      <c r="G254" s="218">
        <f t="shared" si="17"/>
        <v>0.42540764176198587</v>
      </c>
      <c r="H254" s="219">
        <v>41.09</v>
      </c>
      <c r="I254" s="220">
        <v>3.9465518269064123E-2</v>
      </c>
      <c r="J254" s="221">
        <v>3.4516785458536821E-2</v>
      </c>
      <c r="K254" s="224">
        <f t="shared" si="15"/>
        <v>229.39098853820036</v>
      </c>
      <c r="L254" s="226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3" customFormat="1" ht="14.4" customHeight="1">
      <c r="A255" s="207"/>
      <c r="B255" s="232">
        <v>44774</v>
      </c>
      <c r="C255" s="224">
        <f t="shared" si="18"/>
        <v>17.25</v>
      </c>
      <c r="D255" s="239">
        <v>0</v>
      </c>
      <c r="E255" s="235">
        <v>17.25</v>
      </c>
      <c r="F255" s="217">
        <f t="shared" si="19"/>
        <v>0.4263470093919921</v>
      </c>
      <c r="G255" s="218">
        <f t="shared" si="17"/>
        <v>0.4263470093919921</v>
      </c>
      <c r="H255" s="219">
        <v>40.46</v>
      </c>
      <c r="I255" s="220">
        <v>3.7719528712704134E-2</v>
      </c>
      <c r="J255" s="221">
        <v>3.456229839247256E-2</v>
      </c>
      <c r="K255" s="224">
        <f t="shared" si="15"/>
        <v>231.69824956367975</v>
      </c>
      <c r="L255" s="226"/>
      <c r="M255" s="209"/>
      <c r="N255" s="210"/>
      <c r="O255" s="208"/>
      <c r="P255" s="209"/>
      <c r="Q255" s="209"/>
      <c r="R255" s="210"/>
      <c r="S255" s="210"/>
      <c r="T255" s="211"/>
      <c r="U255" s="210"/>
      <c r="V255" s="210"/>
      <c r="W255" s="212"/>
    </row>
    <row r="256" spans="1:23" s="213" customFormat="1" ht="14.4" customHeight="1">
      <c r="A256" s="207"/>
      <c r="B256" s="232">
        <v>44805</v>
      </c>
      <c r="C256" s="224">
        <f t="shared" si="18"/>
        <v>17.099980940889377</v>
      </c>
      <c r="D256" s="239">
        <v>-1.9059110622868387E-5</v>
      </c>
      <c r="E256" s="236">
        <v>17.100000000000001</v>
      </c>
      <c r="F256" s="217">
        <f t="shared" si="19"/>
        <v>0.41768395068122566</v>
      </c>
      <c r="G256" s="218">
        <f t="shared" si="17"/>
        <v>0.41768441621885694</v>
      </c>
      <c r="H256" s="219">
        <v>40.94</v>
      </c>
      <c r="I256" s="220">
        <v>3.780959287632641E-2</v>
      </c>
      <c r="J256" s="221">
        <v>3.484669920874011E-2</v>
      </c>
      <c r="K256" s="224">
        <f t="shared" si="15"/>
        <v>228.49945637391272</v>
      </c>
      <c r="L256" s="226"/>
      <c r="M256" s="209"/>
      <c r="N256" s="210"/>
      <c r="O256" s="208"/>
      <c r="P256" s="209"/>
      <c r="Q256" s="209"/>
      <c r="R256" s="210"/>
      <c r="S256" s="210"/>
      <c r="T256" s="211"/>
      <c r="U256" s="210"/>
      <c r="V256" s="210"/>
      <c r="W256" s="212"/>
    </row>
    <row r="257" spans="1:23" s="213" customFormat="1" ht="14.4" customHeight="1">
      <c r="A257" s="207"/>
      <c r="B257" s="232">
        <v>44835</v>
      </c>
      <c r="C257" s="224">
        <f t="shared" si="18"/>
        <v>16.809999999999999</v>
      </c>
      <c r="D257" s="239">
        <v>0</v>
      </c>
      <c r="E257" s="236">
        <v>16.809999999999999</v>
      </c>
      <c r="F257" s="217">
        <f t="shared" si="19"/>
        <v>0.40940087676570869</v>
      </c>
      <c r="G257" s="218">
        <f t="shared" si="17"/>
        <v>0.40940087676570869</v>
      </c>
      <c r="H257" s="219">
        <v>41.06</v>
      </c>
      <c r="I257" s="220">
        <v>3.8129142570975549E-2</v>
      </c>
      <c r="J257" s="221">
        <v>3.4230740736574776E-2</v>
      </c>
      <c r="K257" s="224">
        <f t="shared" si="15"/>
        <v>225.54470244442234</v>
      </c>
      <c r="L257" s="226"/>
      <c r="M257" s="209"/>
      <c r="N257" s="210"/>
      <c r="O257" s="208"/>
      <c r="P257" s="209"/>
      <c r="Q257" s="209"/>
      <c r="R257" s="210"/>
      <c r="S257" s="210"/>
      <c r="T257" s="211"/>
      <c r="U257" s="210"/>
      <c r="V257" s="210"/>
      <c r="W257" s="212"/>
    </row>
    <row r="258" spans="1:23" s="213" customFormat="1" ht="14.4" customHeight="1">
      <c r="A258" s="207"/>
      <c r="B258" s="232">
        <v>44866</v>
      </c>
      <c r="C258" s="224">
        <f t="shared" si="18"/>
        <v>16.53</v>
      </c>
      <c r="D258" s="239">
        <v>0</v>
      </c>
      <c r="E258" s="236">
        <v>16.53</v>
      </c>
      <c r="F258" s="217">
        <f t="shared" si="19"/>
        <v>0.41588044380707984</v>
      </c>
      <c r="G258" s="218">
        <f t="shared" si="17"/>
        <v>0.41588044380707984</v>
      </c>
      <c r="H258" s="219">
        <v>39.747</v>
      </c>
      <c r="I258" s="220">
        <v>3.8208284005134062E-2</v>
      </c>
      <c r="J258" s="221">
        <v>3.353282923193044E-2</v>
      </c>
      <c r="K258" s="224">
        <f t="shared" si="15"/>
        <v>223.700789758989</v>
      </c>
      <c r="L258" s="226"/>
      <c r="M258" s="209"/>
      <c r="N258" s="210"/>
      <c r="O258" s="208"/>
      <c r="P258" s="209"/>
      <c r="Q258" s="209"/>
      <c r="R258" s="210"/>
      <c r="S258" s="210"/>
      <c r="T258" s="211"/>
      <c r="U258" s="210"/>
      <c r="V258" s="210"/>
      <c r="W258" s="212"/>
    </row>
    <row r="259" spans="1:23" s="213" customFormat="1" ht="14.4" customHeight="1">
      <c r="A259" s="207"/>
      <c r="B259" s="155">
        <v>44896</v>
      </c>
      <c r="C259" s="224">
        <f t="shared" si="18"/>
        <v>16.37</v>
      </c>
      <c r="D259" s="239">
        <v>0</v>
      </c>
      <c r="E259" s="235">
        <v>16.37</v>
      </c>
      <c r="F259" s="217">
        <f t="shared" si="19"/>
        <v>0.41877718086467125</v>
      </c>
      <c r="G259" s="218">
        <f t="shared" si="17"/>
        <v>0.41877718086467125</v>
      </c>
      <c r="H259" s="219">
        <v>39.090000000000003</v>
      </c>
      <c r="I259" s="220">
        <v>3.7937810625208311E-2</v>
      </c>
      <c r="J259" s="221">
        <v>3.3147505790751756E-2</v>
      </c>
      <c r="K259" s="224">
        <f t="shared" si="15"/>
        <v>223.57928029039209</v>
      </c>
      <c r="L259" s="226"/>
      <c r="M259" s="209"/>
      <c r="N259" s="210"/>
      <c r="O259" s="208"/>
      <c r="P259" s="209"/>
      <c r="Q259" s="209"/>
      <c r="R259" s="210"/>
      <c r="S259" s="210"/>
      <c r="T259" s="211"/>
      <c r="U259" s="210"/>
      <c r="V259" s="210"/>
      <c r="W259" s="212"/>
    </row>
    <row r="260" spans="1:23" s="213" customFormat="1" ht="14.4" customHeight="1">
      <c r="A260" s="207"/>
      <c r="B260" s="240">
        <v>44927</v>
      </c>
      <c r="C260" s="241">
        <f t="shared" si="18"/>
        <v>16.57</v>
      </c>
      <c r="D260" s="242">
        <v>0</v>
      </c>
      <c r="E260" s="243">
        <v>16.57</v>
      </c>
      <c r="F260" s="244">
        <f t="shared" si="19"/>
        <v>0.42070786573909508</v>
      </c>
      <c r="G260" s="245">
        <f t="shared" si="17"/>
        <v>0.42070786573909508</v>
      </c>
      <c r="H260" s="246">
        <v>39.386000000000003</v>
      </c>
      <c r="I260" s="247">
        <v>3.8086888273059456E-2</v>
      </c>
      <c r="J260" s="248">
        <v>3.3854878561984929E-2</v>
      </c>
      <c r="K260" s="249">
        <f t="shared" si="15"/>
        <v>223.61667427022641</v>
      </c>
      <c r="L260" s="258"/>
      <c r="M260" s="209"/>
      <c r="N260" s="210"/>
      <c r="O260" s="208"/>
      <c r="P260" s="209"/>
      <c r="Q260" s="209"/>
      <c r="R260" s="210"/>
      <c r="S260" s="210"/>
      <c r="T260" s="211"/>
      <c r="U260" s="210"/>
      <c r="V260" s="210"/>
      <c r="W260" s="212"/>
    </row>
    <row r="261" spans="1:23" s="213" customFormat="1" ht="14.4" customHeight="1">
      <c r="A261" s="207"/>
      <c r="B261" s="250">
        <v>44958</v>
      </c>
      <c r="C261" s="224">
        <f t="shared" si="18"/>
        <v>16.95</v>
      </c>
      <c r="D261" s="239">
        <v>0</v>
      </c>
      <c r="E261" s="236">
        <v>16.95</v>
      </c>
      <c r="F261" s="217">
        <f t="shared" si="19"/>
        <v>0.43430357691913496</v>
      </c>
      <c r="G261" s="218">
        <f t="shared" si="17"/>
        <v>0.43430357691913496</v>
      </c>
      <c r="H261" s="219">
        <v>39.027999999999999</v>
      </c>
      <c r="I261" s="220">
        <v>3.9066822242545582E-2</v>
      </c>
      <c r="J261" s="221">
        <v>3.4603604577321291E-2</v>
      </c>
      <c r="K261" s="257">
        <f t="shared" si="15"/>
        <v>223.37743094456781</v>
      </c>
      <c r="L261" s="259"/>
      <c r="M261" s="209"/>
      <c r="N261" s="210"/>
      <c r="O261" s="208"/>
      <c r="P261" s="209"/>
      <c r="Q261" s="209"/>
      <c r="R261" s="210"/>
      <c r="S261" s="210"/>
      <c r="T261" s="211"/>
      <c r="U261" s="210"/>
      <c r="V261" s="210"/>
      <c r="W261" s="212"/>
    </row>
    <row r="262" spans="1:23" s="213" customFormat="1" ht="14.4" customHeight="1">
      <c r="A262" s="207"/>
      <c r="B262" s="250">
        <v>44986</v>
      </c>
      <c r="C262" s="224">
        <f t="shared" si="18"/>
        <v>17.200016658349792</v>
      </c>
      <c r="D262" s="239">
        <v>1.6658349792239802E-5</v>
      </c>
      <c r="E262" s="236">
        <v>17.2</v>
      </c>
      <c r="F262" s="217">
        <f t="shared" si="19"/>
        <v>0.43976315857920312</v>
      </c>
      <c r="G262" s="218">
        <f t="shared" si="17"/>
        <v>0.43976273266516669</v>
      </c>
      <c r="H262" s="219">
        <v>39.112000000000002</v>
      </c>
      <c r="I262" s="220">
        <v>3.9823790558037753E-2</v>
      </c>
      <c r="J262" s="221">
        <v>3.4908895718183959E-2</v>
      </c>
      <c r="K262" s="257">
        <f t="shared" si="15"/>
        <v>223.45035527890556</v>
      </c>
      <c r="L262" s="259"/>
      <c r="M262" s="209"/>
      <c r="N262" s="210"/>
      <c r="O262" s="208"/>
      <c r="P262" s="209"/>
      <c r="Q262" s="209"/>
      <c r="R262" s="210"/>
      <c r="S262" s="210"/>
      <c r="T262" s="211"/>
      <c r="U262" s="210"/>
      <c r="V262" s="210"/>
      <c r="W262" s="212"/>
    </row>
    <row r="263" spans="1:23" s="213" customFormat="1" ht="14.4" customHeight="1">
      <c r="A263" s="207"/>
      <c r="B263" s="250">
        <v>45017</v>
      </c>
      <c r="C263" s="224">
        <f t="shared" si="18"/>
        <v>17.630013599253441</v>
      </c>
      <c r="D263" s="239">
        <v>1.3599253442915407E-5</v>
      </c>
      <c r="E263" s="236">
        <v>17.63</v>
      </c>
      <c r="F263" s="217">
        <f t="shared" si="19"/>
        <v>0.45461613200756679</v>
      </c>
      <c r="G263" s="218">
        <f t="shared" si="17"/>
        <v>0.45461578133058272</v>
      </c>
      <c r="H263" s="219">
        <v>38.78</v>
      </c>
      <c r="I263" s="220">
        <v>4.0471918061096179E-2</v>
      </c>
      <c r="J263" s="221">
        <v>3.5734123255110196E-2</v>
      </c>
      <c r="K263" s="257">
        <f t="shared" si="15"/>
        <v>224.60841374117575</v>
      </c>
      <c r="L263" s="259"/>
      <c r="M263" s="209"/>
      <c r="N263" s="210"/>
      <c r="O263" s="208"/>
      <c r="P263" s="209"/>
      <c r="Q263" s="209"/>
      <c r="R263" s="210"/>
      <c r="S263" s="210"/>
      <c r="T263" s="211"/>
      <c r="U263" s="210"/>
      <c r="V263" s="210"/>
      <c r="W263" s="212"/>
    </row>
    <row r="264" spans="1:23" ht="14.4" customHeight="1">
      <c r="A264" s="6"/>
      <c r="B264" s="250">
        <v>45047</v>
      </c>
      <c r="C264" s="224">
        <f t="shared" si="18"/>
        <v>17.61</v>
      </c>
      <c r="D264" s="239">
        <v>0</v>
      </c>
      <c r="E264" s="236">
        <v>17.61</v>
      </c>
      <c r="F264" s="217">
        <f t="shared" si="19"/>
        <v>0.45315354725817658</v>
      </c>
      <c r="G264" s="218">
        <f t="shared" si="17"/>
        <v>0.45315354725817658</v>
      </c>
      <c r="H264" s="219">
        <v>38.860999999999997</v>
      </c>
      <c r="I264" s="220">
        <v>4.0360352992275243E-2</v>
      </c>
      <c r="J264" s="221">
        <v>3.5570920829075259E-2</v>
      </c>
      <c r="K264" s="257">
        <f t="shared" ref="K264:K278" si="20">C264/1.03/(I264+J264)</f>
        <v>225.16529116667317</v>
      </c>
      <c r="L264" s="260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50">
        <v>45078</v>
      </c>
      <c r="C265" s="224">
        <f t="shared" si="18"/>
        <v>17.38</v>
      </c>
      <c r="D265" s="239">
        <v>0</v>
      </c>
      <c r="E265" s="236">
        <v>17.38</v>
      </c>
      <c r="F265" s="217">
        <f>C265/H265</f>
        <v>0.45497382198952874</v>
      </c>
      <c r="G265" s="218">
        <f t="shared" si="17"/>
        <v>0.45497382198952874</v>
      </c>
      <c r="H265" s="219">
        <v>38.200000000000003</v>
      </c>
      <c r="I265" s="220">
        <v>3.9404605642476671E-2</v>
      </c>
      <c r="J265" s="221">
        <v>3.5402974904770575E-2</v>
      </c>
      <c r="K265" s="257">
        <f t="shared" si="20"/>
        <v>225.56252032653003</v>
      </c>
      <c r="L265" s="260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50">
        <v>45108</v>
      </c>
      <c r="C266" s="224">
        <f t="shared" si="18"/>
        <v>17.399999999999999</v>
      </c>
      <c r="D266" s="262">
        <v>0</v>
      </c>
      <c r="E266" s="263">
        <v>17.399999999999999</v>
      </c>
      <c r="F266" s="217">
        <f t="shared" si="19"/>
        <v>0.45922406967537605</v>
      </c>
      <c r="G266" s="218">
        <f t="shared" si="17"/>
        <v>0.45922406967537605</v>
      </c>
      <c r="H266" s="264">
        <v>37.89</v>
      </c>
      <c r="I266" s="265">
        <v>3.9659274918383995E-2</v>
      </c>
      <c r="J266" s="266">
        <v>3.5283211258000054E-2</v>
      </c>
      <c r="K266" s="267">
        <f t="shared" si="20"/>
        <v>225.41557860431038</v>
      </c>
      <c r="L266" s="260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50">
        <v>45139</v>
      </c>
      <c r="C267" s="224">
        <f t="shared" si="18"/>
        <v>14.422481272119411</v>
      </c>
      <c r="D267" s="262">
        <v>0.14248127211941172</v>
      </c>
      <c r="E267" s="263">
        <v>14.28</v>
      </c>
      <c r="F267" s="217">
        <f t="shared" si="19"/>
        <v>0.38103303141579908</v>
      </c>
      <c r="G267" s="218">
        <f t="shared" si="17"/>
        <v>0.37726876436553858</v>
      </c>
      <c r="H267" s="264">
        <v>37.850999999999999</v>
      </c>
      <c r="I267" s="265">
        <v>3.8801494243189537E-2</v>
      </c>
      <c r="J267" s="266">
        <v>3.5637915872836587E-2</v>
      </c>
      <c r="K267" s="267">
        <f t="shared" si="20"/>
        <v>188.10478186531319</v>
      </c>
      <c r="L267" s="260" t="s">
        <v>94</v>
      </c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50">
        <v>45170</v>
      </c>
      <c r="C268" s="224">
        <f t="shared" si="18"/>
        <v>14.304367760737883</v>
      </c>
      <c r="D268" s="262">
        <v>0.14436776073788318</v>
      </c>
      <c r="E268" s="263">
        <v>14.16</v>
      </c>
      <c r="F268" s="217">
        <f t="shared" si="19"/>
        <v>0.37498997957159025</v>
      </c>
      <c r="G268" s="218">
        <f t="shared" si="17"/>
        <v>0.37120536884601268</v>
      </c>
      <c r="H268" s="264">
        <v>38.146000000000001</v>
      </c>
      <c r="I268" s="265">
        <v>3.8803509951225335E-2</v>
      </c>
      <c r="J268" s="266">
        <v>3.5896594530447648E-2</v>
      </c>
      <c r="K268" s="267">
        <f t="shared" si="20"/>
        <v>185.91320301893305</v>
      </c>
      <c r="L268" s="260" t="s">
        <v>94</v>
      </c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250">
        <v>45200</v>
      </c>
      <c r="C269" s="224">
        <f t="shared" si="18"/>
        <v>14.58323079133924</v>
      </c>
      <c r="D269" s="239">
        <v>0.14323079133924047</v>
      </c>
      <c r="E269" s="273">
        <v>14.44</v>
      </c>
      <c r="F269" s="217">
        <f t="shared" si="19"/>
        <v>0.36691988404426318</v>
      </c>
      <c r="G269" s="218">
        <f t="shared" si="17"/>
        <v>0.36331614039501825</v>
      </c>
      <c r="H269" s="219">
        <v>39.744999999999997</v>
      </c>
      <c r="I269" s="220">
        <v>3.865581346345532E-2</v>
      </c>
      <c r="J269" s="221">
        <v>3.5075274685827135E-2</v>
      </c>
      <c r="K269" s="257">
        <v>190.76195070245981</v>
      </c>
      <c r="L269" s="260" t="s">
        <v>94</v>
      </c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250">
        <v>45231</v>
      </c>
      <c r="C270" s="224">
        <f t="shared" si="18"/>
        <v>14.402061302575852</v>
      </c>
      <c r="D270" s="239">
        <v>0.14206130257585231</v>
      </c>
      <c r="E270" s="273">
        <v>14.26</v>
      </c>
      <c r="F270" s="217">
        <f t="shared" si="19"/>
        <v>0.36411093603579536</v>
      </c>
      <c r="G270" s="218">
        <f t="shared" si="17"/>
        <v>0.3605193616931624</v>
      </c>
      <c r="H270" s="219">
        <v>39.554047619047623</v>
      </c>
      <c r="I270" s="220">
        <v>3.8229507146367324E-2</v>
      </c>
      <c r="J270" s="221">
        <v>3.4547912831612973E-2</v>
      </c>
      <c r="K270" s="257">
        <f t="shared" si="20"/>
        <v>192.128050061945</v>
      </c>
      <c r="L270" s="260" t="s">
        <v>94</v>
      </c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251">
        <v>45261</v>
      </c>
      <c r="C271" s="276">
        <f t="shared" si="18"/>
        <v>14.07</v>
      </c>
      <c r="D271" s="277">
        <v>0</v>
      </c>
      <c r="E271" s="278">
        <v>14.07</v>
      </c>
      <c r="F271" s="279">
        <f t="shared" si="19"/>
        <v>0.35798793985191973</v>
      </c>
      <c r="G271" s="280">
        <f t="shared" si="17"/>
        <v>0.35798793985191973</v>
      </c>
      <c r="H271" s="281">
        <v>39.302999999999997</v>
      </c>
      <c r="I271" s="282">
        <v>3.8312584380668563E-2</v>
      </c>
      <c r="J271" s="283">
        <v>3.3991968749184961E-2</v>
      </c>
      <c r="K271" s="284">
        <f t="shared" si="20"/>
        <v>188.9257810669904</v>
      </c>
      <c r="L271" s="261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250">
        <v>45292</v>
      </c>
      <c r="C272" s="273">
        <f t="shared" si="18"/>
        <v>14.202466787634474</v>
      </c>
      <c r="D272" s="239">
        <v>2.4667876344748397E-3</v>
      </c>
      <c r="E272" s="273">
        <v>14.2</v>
      </c>
      <c r="F272" s="217">
        <f t="shared" si="19"/>
        <v>0.36287250025893542</v>
      </c>
      <c r="G272" s="218">
        <f t="shared" si="17"/>
        <v>0.36280947392626278</v>
      </c>
      <c r="H272" s="219">
        <v>39.139000000000003</v>
      </c>
      <c r="I272" s="220">
        <v>3.8725127208630042E-2</v>
      </c>
      <c r="J272" s="221">
        <v>3.4232338478782175E-2</v>
      </c>
      <c r="K272" s="257">
        <f t="shared" si="20"/>
        <v>188.99783012638693</v>
      </c>
      <c r="L272" s="285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4.4" customHeight="1">
      <c r="A273" s="6"/>
      <c r="B273" s="250">
        <v>45323</v>
      </c>
      <c r="C273" s="273">
        <f t="shared" si="18"/>
        <v>15.434719101666696</v>
      </c>
      <c r="D273" s="239">
        <f>0.444719101666695</f>
        <v>0.44471910166669498</v>
      </c>
      <c r="E273" s="273">
        <v>14.99</v>
      </c>
      <c r="F273" s="217">
        <f t="shared" si="19"/>
        <v>0.39465900692082884</v>
      </c>
      <c r="G273" s="218">
        <f t="shared" si="17"/>
        <v>0.38328773428111174</v>
      </c>
      <c r="H273" s="219">
        <v>39.109000000000002</v>
      </c>
      <c r="I273" s="220">
        <v>3.9158552200166834E-2</v>
      </c>
      <c r="J273" s="221">
        <v>3.4866254381940347E-2</v>
      </c>
      <c r="K273" s="257">
        <f t="shared" si="20"/>
        <v>202.43435772782627</v>
      </c>
      <c r="L273" s="260" t="s">
        <v>95</v>
      </c>
      <c r="M273" s="15"/>
      <c r="N273" s="7"/>
      <c r="O273" s="62"/>
      <c r="P273" s="15"/>
      <c r="Q273" s="15"/>
      <c r="R273" s="7"/>
      <c r="S273" s="7"/>
      <c r="T273" s="18"/>
      <c r="U273" s="7"/>
      <c r="V273" s="7"/>
      <c r="W273" s="96"/>
    </row>
    <row r="274" spans="1:23" ht="14.4" customHeight="1">
      <c r="A274" s="6"/>
      <c r="B274" s="250">
        <v>45352</v>
      </c>
      <c r="C274" s="273">
        <f>E274+D274</f>
        <v>16.136467771275814</v>
      </c>
      <c r="D274" s="239">
        <f>0.446467771275814</f>
        <v>0.446467771275814</v>
      </c>
      <c r="E274" s="273">
        <v>15.69</v>
      </c>
      <c r="F274" s="217">
        <f>C274/H274</f>
        <v>0.41999083239051077</v>
      </c>
      <c r="G274" s="218">
        <f>E274/H274</f>
        <v>0.40837042242523619</v>
      </c>
      <c r="H274" s="219">
        <v>38.420999999999999</v>
      </c>
      <c r="I274" s="220">
        <v>4.0708798207810329E-2</v>
      </c>
      <c r="J274" s="221">
        <v>3.6245651001891595E-2</v>
      </c>
      <c r="K274" s="257">
        <f t="shared" si="20"/>
        <v>203.58112786505814</v>
      </c>
      <c r="L274" s="260" t="s">
        <v>95</v>
      </c>
      <c r="M274" s="15"/>
      <c r="N274" s="7"/>
      <c r="O274" s="62"/>
      <c r="P274" s="15"/>
      <c r="Q274" s="15"/>
      <c r="R274" s="7"/>
      <c r="S274" s="7"/>
      <c r="T274" s="18"/>
      <c r="U274" s="7"/>
      <c r="V274" s="7"/>
      <c r="W274" s="96"/>
    </row>
    <row r="275" spans="1:23" ht="14.4" customHeight="1">
      <c r="A275" s="6"/>
      <c r="B275" s="250">
        <v>45383</v>
      </c>
      <c r="C275" s="273">
        <f t="shared" ref="C275:C278" si="21">E275+D275</f>
        <v>16.291173494065244</v>
      </c>
      <c r="D275" s="239">
        <v>0.45117349406524504</v>
      </c>
      <c r="E275" s="273">
        <v>15.84</v>
      </c>
      <c r="F275" s="217">
        <f t="shared" si="19"/>
        <v>0.42337829709881353</v>
      </c>
      <c r="G275" s="218">
        <f t="shared" si="17"/>
        <v>0.41165310948829231</v>
      </c>
      <c r="H275" s="219">
        <v>38.478999999999999</v>
      </c>
      <c r="I275" s="220">
        <v>4.1577304064527941E-2</v>
      </c>
      <c r="J275" s="221">
        <v>3.6383641863319723E-2</v>
      </c>
      <c r="K275" s="257">
        <f t="shared" si="20"/>
        <v>202.87944312331973</v>
      </c>
      <c r="L275" s="260" t="s">
        <v>95</v>
      </c>
      <c r="M275" s="15"/>
      <c r="N275" s="7"/>
      <c r="O275" s="62"/>
      <c r="P275" s="15"/>
      <c r="Q275" s="15"/>
      <c r="R275" s="7"/>
      <c r="S275" s="7"/>
      <c r="T275" s="18"/>
      <c r="U275" s="7"/>
      <c r="V275" s="7"/>
      <c r="W275" s="96"/>
    </row>
    <row r="276" spans="1:23" ht="14.4" customHeight="1">
      <c r="A276" s="6"/>
      <c r="B276" s="250">
        <v>45413</v>
      </c>
      <c r="C276" s="273">
        <f t="shared" si="21"/>
        <v>16.307808885434902</v>
      </c>
      <c r="D276" s="239">
        <v>0.45780888543490289</v>
      </c>
      <c r="E276" s="273">
        <v>15.85</v>
      </c>
      <c r="F276" s="217">
        <f t="shared" si="19"/>
        <v>0.42340349167709268</v>
      </c>
      <c r="G276" s="218">
        <f t="shared" si="17"/>
        <v>0.41151729151521449</v>
      </c>
      <c r="H276" s="219">
        <v>38.515999999999998</v>
      </c>
      <c r="I276" s="220">
        <v>4.1705038522421134E-2</v>
      </c>
      <c r="J276" s="221">
        <v>3.6336935266778052E-2</v>
      </c>
      <c r="K276" s="257">
        <f t="shared" si="20"/>
        <v>202.8757525198271</v>
      </c>
      <c r="L276" s="260" t="s">
        <v>95</v>
      </c>
      <c r="M276" s="15"/>
      <c r="N276" s="7"/>
      <c r="O276" s="62"/>
      <c r="P276" s="15"/>
      <c r="Q276" s="15"/>
      <c r="R276" s="7"/>
      <c r="S276" s="7"/>
      <c r="T276" s="18"/>
      <c r="U276" s="7"/>
      <c r="V276" s="7"/>
      <c r="W276" s="96"/>
    </row>
    <row r="277" spans="1:23" ht="14.4" customHeight="1">
      <c r="A277" s="6"/>
      <c r="B277" s="250">
        <v>45444</v>
      </c>
      <c r="C277" s="273">
        <f t="shared" si="21"/>
        <v>15.35</v>
      </c>
      <c r="D277" s="239">
        <v>0</v>
      </c>
      <c r="E277" s="273">
        <v>15.35</v>
      </c>
      <c r="F277" s="217">
        <f t="shared" si="19"/>
        <v>0.39090353468473055</v>
      </c>
      <c r="G277" s="218">
        <f t="shared" si="17"/>
        <v>0.39090353468473055</v>
      </c>
      <c r="H277" s="219">
        <v>39.268000000000001</v>
      </c>
      <c r="I277" s="220">
        <v>4.1524812551007546E-2</v>
      </c>
      <c r="J277" s="221">
        <v>3.6280527436353432E-2</v>
      </c>
      <c r="K277" s="257">
        <f t="shared" si="20"/>
        <v>191.54099993368212</v>
      </c>
      <c r="L277" s="260"/>
      <c r="M277" s="15"/>
      <c r="N277" s="7"/>
      <c r="O277" s="62"/>
      <c r="P277" s="15"/>
      <c r="Q277" s="15"/>
      <c r="R277" s="7"/>
      <c r="S277" s="7"/>
      <c r="T277" s="18"/>
      <c r="U277" s="7"/>
      <c r="V277" s="7"/>
      <c r="W277" s="96"/>
    </row>
    <row r="278" spans="1:23" ht="14.4" customHeight="1">
      <c r="A278" s="6"/>
      <c r="B278" s="250">
        <v>45474</v>
      </c>
      <c r="C278" s="288">
        <f t="shared" si="21"/>
        <v>16.017062232818933</v>
      </c>
      <c r="D278" s="289">
        <v>0.69875010362654011</v>
      </c>
      <c r="E278" s="288">
        <v>15.318312129192394</v>
      </c>
      <c r="F278" s="290">
        <f t="shared" si="19"/>
        <v>0.39881136977289311</v>
      </c>
      <c r="G278" s="291">
        <f t="shared" si="17"/>
        <v>0.38141308025477799</v>
      </c>
      <c r="H278" s="292">
        <v>40.161999999999999</v>
      </c>
      <c r="I278" s="293">
        <v>3.8876285684415007E-2</v>
      </c>
      <c r="J278" s="294">
        <v>3.5663429757588849E-2</v>
      </c>
      <c r="K278" s="295">
        <f t="shared" si="20"/>
        <v>208.62094475266639</v>
      </c>
      <c r="L278" s="260"/>
      <c r="M278" s="15"/>
      <c r="N278" s="7"/>
      <c r="O278" s="62"/>
      <c r="P278" s="15"/>
      <c r="Q278" s="15"/>
      <c r="R278" s="7"/>
      <c r="S278" s="7"/>
      <c r="T278" s="18"/>
      <c r="U278" s="7"/>
      <c r="V278" s="7"/>
      <c r="W278" s="96"/>
    </row>
    <row r="279" spans="1:23" s="213" customFormat="1" ht="14.4" customHeight="1">
      <c r="A279" s="207"/>
      <c r="B279" s="250">
        <v>45505</v>
      </c>
      <c r="C279" s="288">
        <v>15.205202891467064</v>
      </c>
      <c r="D279" s="289">
        <v>0</v>
      </c>
      <c r="E279" s="288">
        <v>15.205202891467064</v>
      </c>
      <c r="F279" s="290">
        <f t="shared" si="19"/>
        <v>0.37698227032942583</v>
      </c>
      <c r="G279" s="291">
        <f t="shared" si="17"/>
        <v>0.37698227032942583</v>
      </c>
      <c r="H279" s="292">
        <v>40.334000000000003</v>
      </c>
      <c r="I279" s="293">
        <v>3.8392180159529034E-2</v>
      </c>
      <c r="J279" s="294">
        <v>3.5451462926719302E-2</v>
      </c>
      <c r="K279" s="295">
        <v>199.91338844285838</v>
      </c>
      <c r="L279" s="260"/>
      <c r="M279" s="209"/>
      <c r="N279" s="210"/>
      <c r="O279" s="208"/>
      <c r="P279" s="209"/>
      <c r="Q279" s="209"/>
      <c r="R279" s="210"/>
      <c r="S279" s="210"/>
      <c r="T279" s="211"/>
      <c r="U279" s="210"/>
      <c r="V279" s="210"/>
      <c r="W279" s="212"/>
    </row>
    <row r="280" spans="1:23" s="213" customFormat="1" ht="14.4" customHeight="1">
      <c r="A280" s="207"/>
      <c r="B280" s="251">
        <v>45536</v>
      </c>
      <c r="C280" s="252">
        <v>15.478320643828351</v>
      </c>
      <c r="D280" s="268">
        <v>1.1980662596528817E-3</v>
      </c>
      <c r="E280" s="253">
        <v>15.478320643828351</v>
      </c>
      <c r="F280" s="254">
        <f t="shared" si="19"/>
        <v>0.37660147551893797</v>
      </c>
      <c r="G280" s="255">
        <f t="shared" si="17"/>
        <v>0.37660147551893797</v>
      </c>
      <c r="H280" s="269">
        <v>41.1</v>
      </c>
      <c r="I280" s="270">
        <v>3.826170998141476E-2</v>
      </c>
      <c r="J280" s="271">
        <v>3.5383431538519902E-2</v>
      </c>
      <c r="K280" s="256">
        <v>204.0527787788881</v>
      </c>
      <c r="L280" s="261"/>
      <c r="M280" s="209"/>
      <c r="N280" s="210"/>
      <c r="O280" s="208"/>
      <c r="P280" s="209"/>
      <c r="Q280" s="209"/>
      <c r="R280" s="210"/>
      <c r="S280" s="210"/>
      <c r="T280" s="211"/>
      <c r="U280" s="210"/>
      <c r="V280" s="210"/>
      <c r="W280" s="212"/>
    </row>
    <row r="281" spans="1:23" s="213" customFormat="1" ht="14.4" customHeight="1">
      <c r="A281" s="207"/>
      <c r="B281" s="297"/>
      <c r="C281" s="273"/>
      <c r="D281" s="273"/>
      <c r="E281" s="273"/>
      <c r="F281" s="208"/>
      <c r="G281" s="208"/>
      <c r="H281" s="273"/>
      <c r="I281" s="298"/>
      <c r="J281" s="298"/>
      <c r="K281" s="273"/>
      <c r="L281" s="296"/>
      <c r="M281" s="209"/>
      <c r="N281" s="210"/>
      <c r="O281" s="208"/>
      <c r="P281" s="209"/>
      <c r="Q281" s="209"/>
      <c r="R281" s="210"/>
      <c r="S281" s="210"/>
      <c r="T281" s="211"/>
      <c r="U281" s="210"/>
      <c r="V281" s="210"/>
      <c r="W281" s="212"/>
    </row>
    <row r="282" spans="1:23" s="213" customFormat="1" ht="14.4" customHeight="1">
      <c r="A282" s="207"/>
      <c r="B282" s="297"/>
      <c r="C282" s="273"/>
      <c r="D282" s="273"/>
      <c r="E282" s="273"/>
      <c r="F282" s="208"/>
      <c r="G282" s="208"/>
      <c r="H282" s="273"/>
      <c r="I282" s="298"/>
      <c r="J282" s="298"/>
      <c r="K282" s="273"/>
      <c r="L282" s="296"/>
      <c r="M282" s="209"/>
      <c r="N282" s="210"/>
      <c r="O282" s="208"/>
      <c r="P282" s="209"/>
      <c r="Q282" s="209"/>
      <c r="R282" s="210"/>
      <c r="S282" s="210"/>
      <c r="T282" s="211"/>
      <c r="U282" s="210"/>
      <c r="V282" s="210"/>
      <c r="W282" s="212"/>
    </row>
    <row r="283" spans="1:23" ht="14.4" customHeight="1">
      <c r="A283" s="6"/>
      <c r="B283" s="11" t="s">
        <v>96</v>
      </c>
      <c r="C283" s="15"/>
      <c r="D283" s="15"/>
      <c r="E283" s="201"/>
      <c r="F283" s="15"/>
      <c r="G283" s="15"/>
      <c r="H283" s="15"/>
      <c r="I283" s="15"/>
      <c r="J283" s="15"/>
      <c r="K283" s="15"/>
      <c r="L283" s="15"/>
      <c r="M283" s="15"/>
      <c r="N283" s="7"/>
      <c r="O283" s="62"/>
      <c r="P283" s="15"/>
      <c r="Q283" s="15"/>
      <c r="R283" s="7"/>
      <c r="S283" s="7"/>
      <c r="T283" s="18"/>
      <c r="U283" s="7"/>
      <c r="V283" s="7"/>
      <c r="W283" s="96"/>
    </row>
    <row r="284" spans="1:23" ht="14.4" customHeight="1">
      <c r="A284" s="6"/>
      <c r="B284" s="11" t="s">
        <v>97</v>
      </c>
      <c r="C284" s="15"/>
      <c r="D284" s="15"/>
      <c r="E284" s="201"/>
      <c r="F284" s="15"/>
      <c r="G284" s="15"/>
      <c r="H284" s="15"/>
      <c r="I284" s="15"/>
      <c r="J284" s="15"/>
      <c r="K284" s="15"/>
      <c r="L284" s="15"/>
      <c r="M284" s="15"/>
      <c r="N284" s="7"/>
      <c r="O284" s="62"/>
      <c r="P284" s="15"/>
      <c r="Q284" s="15"/>
      <c r="R284" s="7"/>
      <c r="S284" s="7"/>
      <c r="T284" s="18"/>
      <c r="U284" s="7"/>
      <c r="V284" s="7"/>
      <c r="W284" s="96"/>
    </row>
    <row r="285" spans="1:23" ht="14.4" customHeight="1">
      <c r="A285" s="6"/>
      <c r="B285" s="14" t="s">
        <v>98</v>
      </c>
      <c r="C285" s="15"/>
      <c r="D285" s="15"/>
      <c r="E285" s="201"/>
      <c r="F285" s="15"/>
      <c r="G285" s="15"/>
      <c r="H285" s="15"/>
      <c r="I285" s="15"/>
      <c r="J285" s="15"/>
      <c r="K285" s="15"/>
      <c r="L285" s="15"/>
      <c r="M285" s="15"/>
      <c r="N285" s="7"/>
      <c r="O285" s="62"/>
      <c r="P285" s="15"/>
      <c r="Q285" s="15"/>
      <c r="R285" s="7"/>
      <c r="S285" s="7"/>
      <c r="T285" s="18"/>
      <c r="U285" s="7"/>
      <c r="V285" s="7"/>
      <c r="W285" s="96"/>
    </row>
    <row r="286" spans="1:23" ht="14.4" customHeight="1">
      <c r="A286" s="6"/>
      <c r="B286" s="202"/>
      <c r="C286" s="15"/>
      <c r="D286" s="15"/>
      <c r="E286" s="201"/>
      <c r="F286" s="15"/>
      <c r="G286" s="15"/>
      <c r="H286" s="15"/>
      <c r="I286" s="15"/>
      <c r="J286" s="15"/>
      <c r="K286" s="15"/>
      <c r="L286" s="15"/>
      <c r="M286" s="15"/>
      <c r="N286" s="7"/>
      <c r="O286" s="62"/>
      <c r="P286" s="15"/>
      <c r="Q286" s="15"/>
      <c r="R286" s="7"/>
      <c r="S286" s="7"/>
      <c r="T286" s="18"/>
      <c r="U286" s="7"/>
      <c r="V286" s="7"/>
      <c r="W286" s="96"/>
    </row>
    <row r="287" spans="1:23" ht="15.75" customHeight="1">
      <c r="A287" s="52"/>
      <c r="B287" s="130"/>
      <c r="C287" s="66" t="s">
        <v>23</v>
      </c>
      <c r="D287" s="59"/>
      <c r="E287" s="201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203"/>
    </row>
    <row r="288" spans="1:23" ht="14.4" customHeight="1">
      <c r="A288" s="52"/>
      <c r="B288" s="131"/>
      <c r="C288" s="66" t="s">
        <v>25</v>
      </c>
      <c r="D288" s="59"/>
      <c r="E288" s="201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68"/>
      <c r="T288" s="7"/>
      <c r="U288" s="59"/>
      <c r="V288" s="59"/>
      <c r="W288" s="203"/>
    </row>
    <row r="289" spans="1:23" ht="14.4" customHeight="1">
      <c r="A289" s="6"/>
      <c r="B289" s="89"/>
      <c r="C289" s="204"/>
      <c r="D289" s="7"/>
      <c r="E289" s="201"/>
      <c r="F289" s="204"/>
      <c r="G289" s="7"/>
      <c r="H289" s="204"/>
      <c r="I289" s="204"/>
      <c r="J289" s="204"/>
      <c r="K289" s="204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96"/>
    </row>
    <row r="290" spans="1:23" ht="14.4" customHeight="1">
      <c r="A290" s="6"/>
      <c r="B290" s="7"/>
      <c r="C290" s="204"/>
      <c r="D290" s="7"/>
      <c r="E290" s="201"/>
      <c r="F290" s="204"/>
      <c r="G290" s="7"/>
      <c r="H290" s="204"/>
      <c r="I290" s="204"/>
      <c r="J290" s="204"/>
      <c r="K290" s="204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96"/>
    </row>
    <row r="291" spans="1:23" ht="14.4" customHeight="1">
      <c r="A291" s="91"/>
      <c r="B291" s="92"/>
      <c r="C291" s="205"/>
      <c r="D291" s="92"/>
      <c r="E291" s="92"/>
      <c r="F291" s="205"/>
      <c r="G291" s="92"/>
      <c r="H291" s="205"/>
      <c r="I291" s="205"/>
      <c r="J291" s="205"/>
      <c r="K291" s="205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2024-10-22T18:30:34Z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